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xl/volatileDependencies.xml" ContentType="application/vnd.openxmlformats-officedocument.spreadsheetml.volatileDependenc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filterPrivacy="1" codeName="ThisWorkbook" defaultThemeVersion="124226"/>
  <xr:revisionPtr revIDLastSave="0" documentId="13_ncr:1_{438114D2-B0CC-4762-B7DB-15869B070CCE}" xr6:coauthVersionLast="47" xr6:coauthVersionMax="47" xr10:uidLastSave="{00000000-0000-0000-0000-000000000000}"/>
  <bookViews>
    <workbookView xWindow="-110" yWindow="-110" windowWidth="19420" windowHeight="10300" xr2:uid="{00000000-000D-0000-FFFF-FFFF00000000}"/>
  </bookViews>
  <sheets>
    <sheet name="Start" sheetId="1" r:id="rId1"/>
    <sheet name="Active Template" sheetId="2" r:id="rId2"/>
    <sheet name="Flat File" sheetId="8" r:id="rId3"/>
    <sheet name="FAQs" sheetId="4" r:id="rId4"/>
    <sheet name="T&amp;C" sheetId="5" r:id="rId5"/>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35" i="2" l="1"/>
  <c r="G34" i="2"/>
  <c r="G26" i="2"/>
  <c r="G25" i="2"/>
  <c r="G24" i="2"/>
  <c r="G23" i="2"/>
  <c r="C30" i="2"/>
  <c r="E30" i="2"/>
  <c r="G30" i="2"/>
  <c r="I30" i="2"/>
  <c r="J11" i="2"/>
  <c r="J12" i="2" s="1"/>
  <c r="J13" i="2" s="1"/>
  <c r="J14" i="2" s="1"/>
  <c r="J15" i="2" s="1"/>
  <c r="J16" i="2" s="1"/>
  <c r="J17" i="2" s="1"/>
  <c r="H12" i="2"/>
  <c r="B37" i="2" l="1"/>
  <c r="D16" i="2"/>
  <c r="D18" i="2"/>
  <c r="D17" i="2"/>
  <c r="D19" i="2"/>
  <c r="D15" i="2"/>
  <c r="B53" i="2" l="1"/>
  <c r="B48" i="2"/>
  <c r="B54" i="2"/>
  <c r="B45" i="2"/>
  <c r="B56" i="2"/>
  <c r="B55" i="2"/>
  <c r="B44" i="2"/>
  <c r="B46" i="2"/>
  <c r="B39" i="2"/>
  <c r="B51" i="2"/>
  <c r="B42" i="2"/>
  <c r="B57" i="2"/>
  <c r="B38" i="2"/>
  <c r="B40" i="2"/>
  <c r="B52" i="2"/>
  <c r="B43" i="2"/>
  <c r="B49" i="2"/>
  <c r="B50" i="2"/>
  <c r="B47" i="2"/>
  <c r="B41" i="2"/>
  <c r="J18" i="2" l="1"/>
  <c r="J19" i="2" l="1"/>
  <c r="I36" i="2"/>
  <c r="B23" i="2"/>
  <c r="B26" i="2"/>
  <c r="B24" i="2"/>
  <c r="B25" i="2"/>
  <c r="D25" i="2"/>
  <c r="D24" i="2"/>
  <c r="H25" i="2"/>
  <c r="I25" i="2"/>
  <c r="H24" i="2"/>
  <c r="I24" i="2"/>
  <c r="G29" i="2" l="1"/>
  <c r="E29" i="2"/>
  <c r="D14" i="2"/>
  <c r="G31" i="2" l="1"/>
  <c r="E31" i="2"/>
  <c r="D23" i="2"/>
  <c r="I23" i="2"/>
  <c r="H23" i="2"/>
  <c r="D26" i="2"/>
  <c r="H26" i="2"/>
  <c r="I26" i="2"/>
  <c r="D37" i="2" l="1"/>
  <c r="D38" i="2"/>
  <c r="D41" i="2"/>
  <c r="D44" i="2"/>
  <c r="D47" i="2"/>
  <c r="D50" i="2"/>
  <c r="D53" i="2"/>
  <c r="D56" i="2"/>
  <c r="D39" i="2"/>
  <c r="D42" i="2"/>
  <c r="D45" i="2"/>
  <c r="D48" i="2"/>
  <c r="D51" i="2"/>
  <c r="D54" i="2"/>
  <c r="D57" i="2"/>
  <c r="D46" i="2"/>
  <c r="D55" i="2"/>
  <c r="D40" i="2"/>
  <c r="D49" i="2"/>
  <c r="D43" i="2"/>
  <c r="D52" i="2"/>
  <c r="E37" i="2"/>
  <c r="E44" i="2"/>
  <c r="E47" i="2"/>
  <c r="E53" i="2"/>
  <c r="E49" i="2"/>
  <c r="E41" i="2"/>
  <c r="E50" i="2"/>
  <c r="E55" i="2"/>
  <c r="E38" i="2"/>
  <c r="E56" i="2"/>
  <c r="E52" i="2"/>
  <c r="E39" i="2"/>
  <c r="E42" i="2"/>
  <c r="E45" i="2"/>
  <c r="E48" i="2"/>
  <c r="E51" i="2"/>
  <c r="E54" i="2"/>
  <c r="E57" i="2"/>
  <c r="E40" i="2"/>
  <c r="E46" i="2"/>
  <c r="E43" i="2"/>
  <c r="I29" i="2"/>
  <c r="C29" i="2"/>
  <c r="I31" i="2" l="1"/>
  <c r="F47" i="2" s="1"/>
  <c r="C31" i="2"/>
  <c r="C38" i="2" s="1"/>
  <c r="J23" i="2" l="1"/>
  <c r="C49" i="2"/>
  <c r="C43" i="2"/>
  <c r="C42" i="2"/>
  <c r="C51" i="2"/>
  <c r="C47" i="2"/>
  <c r="F40" i="2"/>
  <c r="F51" i="2"/>
  <c r="F39" i="2"/>
  <c r="F44" i="2"/>
  <c r="F49" i="2"/>
  <c r="F37" i="2"/>
  <c r="C40" i="2"/>
  <c r="C52" i="2"/>
  <c r="C39" i="2"/>
  <c r="C56" i="2"/>
  <c r="C44" i="2"/>
  <c r="F43" i="2"/>
  <c r="F48" i="2"/>
  <c r="F52" i="2"/>
  <c r="F41" i="2"/>
  <c r="F53" i="2"/>
  <c r="C55" i="2"/>
  <c r="C48" i="2"/>
  <c r="C54" i="2"/>
  <c r="C53" i="2"/>
  <c r="C41" i="2"/>
  <c r="F57" i="2"/>
  <c r="F45" i="2"/>
  <c r="F55" i="2"/>
  <c r="F38" i="2"/>
  <c r="G38" i="2" s="1"/>
  <c r="F50" i="2"/>
  <c r="C37" i="2"/>
  <c r="C46" i="2"/>
  <c r="C45" i="2"/>
  <c r="C57" i="2"/>
  <c r="C50" i="2"/>
  <c r="F54" i="2"/>
  <c r="F42" i="2"/>
  <c r="F56" i="2"/>
  <c r="F46" i="2"/>
  <c r="G42" i="2" l="1"/>
  <c r="G37" i="2"/>
  <c r="G39" i="2"/>
  <c r="G54" i="2"/>
  <c r="G40" i="2"/>
  <c r="G41" i="2" l="1"/>
  <c r="L33" i="2" l="1"/>
  <c r="G43" i="2" l="1"/>
  <c r="G44" i="2" l="1"/>
  <c r="G57" i="2" l="1"/>
  <c r="G45" i="2"/>
  <c r="G46" i="2" l="1"/>
  <c r="G47" i="2" l="1"/>
  <c r="G48" i="2" l="1"/>
  <c r="G49" i="2" l="1"/>
  <c r="G50" i="2" l="1"/>
  <c r="G51" i="2" l="1"/>
  <c r="G52" i="2" l="1"/>
  <c r="G53" i="2" l="1"/>
  <c r="G55" i="2" l="1"/>
  <c r="G56" i="2" l="1"/>
  <c r="J38" i="2" l="1"/>
  <c r="J3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13" authorId="0" shapeId="0" xr:uid="{C2AC724D-3EDB-4CAF-A918-B65A54631FFD}">
      <text>
        <r>
          <rPr>
            <sz val="10"/>
            <color indexed="81"/>
            <rFont val="Tahoma"/>
            <family val="2"/>
          </rPr>
          <t>Enter Stock Ticker</t>
        </r>
      </text>
    </comment>
    <comment ref="D15" authorId="0" shapeId="0" xr:uid="{5F4F569E-95BE-48B1-B7D4-A07B1582CF3A}">
      <text>
        <r>
          <rPr>
            <sz val="10"/>
            <color indexed="81"/>
            <rFont val="Tahoma"/>
            <family val="2"/>
          </rPr>
          <t>Choose expiry date from the upcoming expire dates list on right</t>
        </r>
      </text>
    </comment>
    <comment ref="D16" authorId="0" shapeId="0" xr:uid="{EC9D5C21-D3A9-46EE-BBCA-155D2A9D9562}">
      <text>
        <r>
          <rPr>
            <sz val="10"/>
            <color indexed="81"/>
            <rFont val="Tahoma"/>
            <family val="2"/>
          </rPr>
          <t>OTM price should be higher than the current share price</t>
        </r>
      </text>
    </comment>
    <comment ref="D17" authorId="0" shapeId="0" xr:uid="{54089BF4-2C79-4352-8665-E391F4CE58FD}">
      <text>
        <r>
          <rPr>
            <sz val="10"/>
            <color indexed="81"/>
            <rFont val="Tahoma"/>
            <family val="2"/>
          </rPr>
          <t>Far OTM price should be higher than the OTM strike price</t>
        </r>
      </text>
    </comment>
    <comment ref="D18" authorId="0" shapeId="0" xr:uid="{A8D1B988-7E09-4E83-B7F1-15FC9C6A7A17}">
      <text>
        <r>
          <rPr>
            <sz val="10"/>
            <color indexed="81"/>
            <rFont val="Tahoma"/>
            <family val="2"/>
          </rPr>
          <t>OTM price should be lower than the current share price</t>
        </r>
      </text>
    </comment>
    <comment ref="D19" authorId="0" shapeId="0" xr:uid="{473776BF-73BD-4310-A77B-31389FCEE86B}">
      <text>
        <r>
          <rPr>
            <sz val="10"/>
            <color indexed="81"/>
            <rFont val="Tahoma"/>
            <family val="2"/>
          </rPr>
          <t>Far OTM price should be higher than the OTM strike price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10" authorId="0" shapeId="0" xr:uid="{61A05A0C-A6EA-403F-85EB-97CF26E5189D}">
      <text>
        <r>
          <rPr>
            <sz val="10"/>
            <color indexed="81"/>
            <rFont val="Tahoma"/>
            <family val="2"/>
          </rPr>
          <t>Enter Stock Ticker</t>
        </r>
      </text>
    </comment>
    <comment ref="D12" authorId="0" shapeId="0" xr:uid="{4A72560B-8999-4CE7-8E9B-7207B6EBB35F}">
      <text>
        <r>
          <rPr>
            <sz val="10"/>
            <color indexed="81"/>
            <rFont val="Tahoma"/>
            <family val="2"/>
          </rPr>
          <t>Choose expiry date from the upcoming expire dates list on right</t>
        </r>
      </text>
    </comment>
    <comment ref="D13" authorId="0" shapeId="0" xr:uid="{2995CBEC-7108-4AD6-8259-1C4FB5F207C5}">
      <text>
        <r>
          <rPr>
            <sz val="10"/>
            <color indexed="81"/>
            <rFont val="Tahoma"/>
            <family val="2"/>
          </rPr>
          <t xml:space="preserve">OTM price should be higher than the current share price
</t>
        </r>
      </text>
    </comment>
    <comment ref="D14" authorId="0" shapeId="0" xr:uid="{6EA76CED-319E-438A-B1D4-B10FB46A393F}">
      <text>
        <r>
          <rPr>
            <sz val="10"/>
            <color indexed="81"/>
            <rFont val="Tahoma"/>
            <family val="2"/>
          </rPr>
          <t xml:space="preserve">Far OTM price should be higher than the OTM strike price
</t>
        </r>
      </text>
    </comment>
    <comment ref="D15" authorId="0" shapeId="0" xr:uid="{42D38726-4791-4BF4-A9EB-D31145A87F1F}">
      <text>
        <r>
          <rPr>
            <sz val="10"/>
            <color indexed="81"/>
            <rFont val="Tahoma"/>
            <family val="2"/>
          </rPr>
          <t xml:space="preserve">OTM price should be lower than the current share price
</t>
        </r>
      </text>
    </comment>
    <comment ref="D16" authorId="0" shapeId="0" xr:uid="{E9AEC02F-2306-4545-83E3-1C0272DE262E}">
      <text>
        <r>
          <rPr>
            <sz val="10"/>
            <color indexed="81"/>
            <rFont val="Tahoma"/>
            <family val="2"/>
          </rPr>
          <t>Far OTM price should be higher than the OTM strike price</t>
        </r>
      </text>
    </comment>
    <comment ref="G33" authorId="0" shapeId="0" xr:uid="{219C9DC2-C50D-4EF2-B861-FDC4EDAA210B}">
      <text>
        <r>
          <rPr>
            <sz val="10"/>
            <color indexed="81"/>
            <rFont val="Tahoma"/>
            <family val="2"/>
          </rPr>
          <t xml:space="preserve">Min number should be lower than current share price
eg. Current share price - 50
</t>
        </r>
      </text>
    </comment>
    <comment ref="G34" authorId="0" shapeId="0" xr:uid="{C8A5D2EC-FAC0-4A41-B3EF-6530500F6843}">
      <text>
        <r>
          <rPr>
            <sz val="10"/>
            <color indexed="81"/>
            <rFont val="Tahoma"/>
            <family val="2"/>
          </rPr>
          <t xml:space="preserve">Min number should be higher than current share price
eg. Current share price + 50
</t>
        </r>
      </text>
    </comment>
  </commentList>
</comments>
</file>

<file path=xl/sharedStrings.xml><?xml version="1.0" encoding="utf-8"?>
<sst xmlns="http://schemas.openxmlformats.org/spreadsheetml/2006/main" count="137" uniqueCount="70">
  <si>
    <t>Introduction</t>
  </si>
  <si>
    <t>Stock Ticker</t>
  </si>
  <si>
    <t>Symbol</t>
  </si>
  <si>
    <t>Ask</t>
  </si>
  <si>
    <t>Bid</t>
  </si>
  <si>
    <t>Direction</t>
  </si>
  <si>
    <t>Call</t>
  </si>
  <si>
    <t>Sell</t>
  </si>
  <si>
    <t>Strike</t>
  </si>
  <si>
    <t>Premium</t>
  </si>
  <si>
    <t>Company Name</t>
  </si>
  <si>
    <t>Net Cash Flow</t>
  </si>
  <si>
    <t>For Investor's Reference</t>
  </si>
  <si>
    <t>How to use this template?</t>
  </si>
  <si>
    <t>Put</t>
  </si>
  <si>
    <t>Input Required By The User</t>
  </si>
  <si>
    <t>For more information, click on the link below</t>
  </si>
  <si>
    <t>Buy</t>
  </si>
  <si>
    <t>OTM Strike Price for Call</t>
  </si>
  <si>
    <t>OTM Strike Price for Put</t>
  </si>
  <si>
    <t>Max Profit</t>
  </si>
  <si>
    <t>Far OTM Strike Price for Put</t>
  </si>
  <si>
    <t>Far OTM Strike Price for Call</t>
  </si>
  <si>
    <t>What is the maximum profit that can be expected in this strategy?</t>
  </si>
  <si>
    <t>Max Loss</t>
  </si>
  <si>
    <t>When to use the Reverse Iron Condor Option Strategy?</t>
  </si>
  <si>
    <t>How to implement Reverse Iron Condor Option Strategy?</t>
  </si>
  <si>
    <t>Reverse Iron Condor Option Strategy</t>
  </si>
  <si>
    <t xml:space="preserve">Meet the #1 Excel-based Investment Research Solution </t>
  </si>
  <si>
    <t>Explore more at:</t>
  </si>
  <si>
    <t>https://marketxls.com</t>
  </si>
  <si>
    <t>Price</t>
  </si>
  <si>
    <t xml:space="preserve">Net Payoff </t>
  </si>
  <si>
    <t>The Reverse Iron Condor is a complex, volatile options strategy with limited maximum profit and maximum loss potential and profits when the underlying stock breaks out to upside or downside. 
The Reverse Iron Condor belongs to a family of complex, volatile options strategies and covers a broader range of strike prices covered. From the Reverse Iron Butterfly Spread covering the smallest range of strike prices to the Reverse Iron Condor Spread covering a more comprehensive range of strike prices to the Reverse Iron Albatross spread covering the broadest range of strike prices.</t>
  </si>
  <si>
    <t>A trader could use the Reverse Iron Condor for stocks expected to make a massive breakout in an uncertain direction. For example, one can use this strategy ahead of earnings releases or essential releases.</t>
  </si>
  <si>
    <t>Option type</t>
  </si>
  <si>
    <t>Third leg</t>
  </si>
  <si>
    <t>Fourth leg</t>
  </si>
  <si>
    <t>Second leg</t>
  </si>
  <si>
    <t>First leg</t>
  </si>
  <si>
    <t>Payoff 
first leg</t>
  </si>
  <si>
    <t>Payoff 
third leg</t>
  </si>
  <si>
    <t>Payoff
fourth leg</t>
  </si>
  <si>
    <t>Payoff
second leg</t>
  </si>
  <si>
    <t>Price at Expiration</t>
  </si>
  <si>
    <t>Payoff Results</t>
  </si>
  <si>
    <t>*This is a limited profit and limited loss strategy</t>
  </si>
  <si>
    <t>Options are an important derivative class that allows traders to take positions and generate profits with limited risks. Traders going long on options have to pay a premium, whereas those going short/writing the option charge premium. Apart from this, multiple option trading strategies enable traders to reduce their downside risk further and increase the chances of profit-making based on different scenarios.</t>
  </si>
  <si>
    <t>The maximum profit is the difference between the long and short strike price minus the premium paid, while the maximum loss is the net debit of the strategy.</t>
  </si>
  <si>
    <t>=last(D6)</t>
  </si>
  <si>
    <t>=OptionSymbol($D$10, $D$14,C23,B23)</t>
  </si>
  <si>
    <t>=QM_Stream_Bid(D25)</t>
  </si>
  <si>
    <t>=QM_Stream_Ask(D25)</t>
  </si>
  <si>
    <t>MSFT</t>
  </si>
  <si>
    <t>Better Research + Faster Decisions = More Profit</t>
  </si>
  <si>
    <t>In the active tempate:
* Enter the stock ticker
* Enter expiration date of option. A list of upcoming expiration dates has been provided adjacent to the input.
* Enter the OTM Strike price for put and call option.
* Enter the Far OTM Strike price for put and call option.</t>
  </si>
  <si>
    <t>Microsoft Corporation</t>
  </si>
  <si>
    <t>@MSFT  221007P00230000</t>
  </si>
  <si>
    <t>@MSFT  221007P00235000</t>
  </si>
  <si>
    <t>@MSFT  221007C00245000</t>
  </si>
  <si>
    <t>@MSFT  221007C00250000</t>
  </si>
  <si>
    <t>Max profit and loss for the range 190-290</t>
  </si>
  <si>
    <t>The four significant legs of the strategy include – writing the call options far out of the money, buying an out-of-the-money call option, writing largely out-of-the-money put options, and buying an out-of-the-money put option.
The four options must have:
&gt; Same Expiration Date
&gt; Same Underlying Security
&gt; Each leg must have same number of contracts.</t>
  </si>
  <si>
    <t>Expiration Date</t>
  </si>
  <si>
    <t>Upcoming Expiration Dates</t>
  </si>
  <si>
    <t>Contract</t>
  </si>
  <si>
    <t>MIN PRICE AT EXPIRATION</t>
  </si>
  <si>
    <t>MAX PRICE AT EXPIRATION</t>
  </si>
  <si>
    <t>CMG</t>
  </si>
  <si>
    <t>Pay off table width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</si>
</sst>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0.0"/>
  </numFmts>
  <fonts count="37" x14ac:knownFonts="1">
    <font>
      <sz val="11"/>
      <color theme="1"/>
      <name val="Calibri"/>
      <family val="2"/>
      <scheme val="minor"/>
    </font>
    <font>
      <sz val="11"/>
      <color theme="1"/>
      <name val="Calibri"/>
      <family val="2"/>
      <scheme val="minor"/>
    </font>
    <font>
      <b/>
      <sz val="11"/>
      <color rgb="FFFA7D00"/>
      <name val="Calibri"/>
      <family val="2"/>
      <scheme val="minor"/>
    </font>
    <font>
      <sz val="11"/>
      <color theme="1"/>
      <name val="Lato"/>
      <family val="2"/>
    </font>
    <font>
      <sz val="12"/>
      <color theme="1"/>
      <name val="Lato"/>
      <family val="2"/>
    </font>
    <font>
      <sz val="12"/>
      <color rgb="FF000000"/>
      <name val="Lato"/>
      <family val="2"/>
    </font>
    <font>
      <u/>
      <sz val="11"/>
      <color theme="10"/>
      <name val="Calibri"/>
      <family val="2"/>
      <scheme val="minor"/>
    </font>
    <font>
      <sz val="12"/>
      <name val="Lato"/>
      <family val="2"/>
    </font>
    <font>
      <u/>
      <sz val="12"/>
      <color rgb="FFFF0000"/>
      <name val="Lato"/>
      <family val="2"/>
    </font>
    <font>
      <sz val="20"/>
      <color theme="1"/>
      <name val="Lato"/>
      <family val="2"/>
    </font>
    <font>
      <b/>
      <sz val="14"/>
      <color theme="1" tint="0.34998626667073579"/>
      <name val="Lato"/>
      <family val="2"/>
    </font>
    <font>
      <sz val="11"/>
      <color theme="1" tint="0.34998626667073579"/>
      <name val="Lato"/>
      <family val="2"/>
    </font>
    <font>
      <b/>
      <sz val="26"/>
      <color theme="5"/>
      <name val="Lato"/>
      <family val="2"/>
    </font>
    <font>
      <b/>
      <sz val="14"/>
      <name val="Lato"/>
      <family val="2"/>
    </font>
    <font>
      <b/>
      <sz val="14"/>
      <color theme="1"/>
      <name val="Lato"/>
      <family val="2"/>
    </font>
    <font>
      <sz val="13"/>
      <color theme="1"/>
      <name val="Lato"/>
      <family val="2"/>
    </font>
    <font>
      <b/>
      <sz val="13"/>
      <color theme="1"/>
      <name val="Lato"/>
      <family val="2"/>
    </font>
    <font>
      <sz val="13"/>
      <name val="Lato"/>
      <family val="2"/>
    </font>
    <font>
      <b/>
      <sz val="14"/>
      <color rgb="FF000000"/>
      <name val="Lato"/>
      <family val="2"/>
    </font>
    <font>
      <sz val="13"/>
      <color rgb="FF000000"/>
      <name val="Lato"/>
      <family val="2"/>
    </font>
    <font>
      <u/>
      <sz val="13"/>
      <color theme="10"/>
      <name val="Lato"/>
      <family val="2"/>
    </font>
    <font>
      <b/>
      <sz val="13"/>
      <name val="Lato"/>
      <family val="2"/>
    </font>
    <font>
      <i/>
      <sz val="13"/>
      <color theme="1"/>
      <name val="Lato"/>
      <family val="2"/>
    </font>
    <font>
      <sz val="10"/>
      <color indexed="81"/>
      <name val="Tahoma"/>
      <family val="2"/>
    </font>
    <font>
      <sz val="13"/>
      <color indexed="10"/>
      <name val="Lato"/>
      <family val="2"/>
    </font>
    <font>
      <sz val="13"/>
      <color indexed="17"/>
      <name val="Lato"/>
      <family val="2"/>
    </font>
    <font>
      <b/>
      <sz val="12"/>
      <color theme="1"/>
      <name val="Lato"/>
      <family val="2"/>
    </font>
    <font>
      <b/>
      <sz val="28"/>
      <color theme="1"/>
      <name val="Lato"/>
      <family val="2"/>
    </font>
    <font>
      <b/>
      <sz val="14"/>
      <color theme="0"/>
      <name val="Lato"/>
      <family val="2"/>
    </font>
    <font>
      <sz val="14"/>
      <color theme="0"/>
      <name val="Lato"/>
      <family val="2"/>
    </font>
    <font>
      <sz val="20"/>
      <color theme="0"/>
      <name val="Lato"/>
      <family val="2"/>
    </font>
    <font>
      <b/>
      <sz val="12"/>
      <color theme="0"/>
      <name val="Lato"/>
      <family val="2"/>
    </font>
    <font>
      <b/>
      <sz val="13"/>
      <color theme="0"/>
      <name val="Lato"/>
      <family val="2"/>
    </font>
    <font>
      <b/>
      <sz val="20"/>
      <color theme="0"/>
      <name val="Lato"/>
      <family val="2"/>
    </font>
    <font>
      <b/>
      <sz val="13"/>
      <color theme="1"/>
      <name val="Arial"/>
      <family val="2"/>
    </font>
    <font>
      <sz val="13"/>
      <color theme="0"/>
      <name val="Lato"/>
      <family val="2"/>
    </font>
    <font>
      <b/>
      <sz val="13"/>
      <color theme="1"/>
      <name val="Lato"/>
    </font>
  </fonts>
  <fills count="14">
    <fill>
      <patternFill patternType="none"/>
    </fill>
    <fill>
      <patternFill patternType="gray125"/>
    </fill>
    <fill>
      <patternFill patternType="solid">
        <fgColor rgb="FFF2F2F2"/>
      </patternFill>
    </fill>
    <fill>
      <patternFill patternType="solid">
        <fgColor rgb="FFFFFFCC"/>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rgb="FFFBFBFB"/>
        <bgColor indexed="64"/>
      </patternFill>
    </fill>
    <fill>
      <patternFill patternType="solid">
        <fgColor theme="0" tint="-4.9989318521683403E-2"/>
        <bgColor indexed="64"/>
      </patternFill>
    </fill>
    <fill>
      <patternFill patternType="solid">
        <fgColor theme="1" tint="4.9989318521683403E-2"/>
        <bgColor indexed="64"/>
      </patternFill>
    </fill>
    <fill>
      <patternFill patternType="solid">
        <fgColor rgb="FFFF0000"/>
        <bgColor indexed="64"/>
      </patternFill>
    </fill>
    <fill>
      <patternFill patternType="solid">
        <fgColor rgb="FF00B050"/>
        <bgColor indexed="64"/>
      </patternFill>
    </fill>
    <fill>
      <patternFill patternType="solid">
        <fgColor theme="1"/>
        <bgColor indexed="64"/>
      </patternFill>
    </fill>
    <fill>
      <patternFill patternType="solid">
        <fgColor rgb="FF242424"/>
        <bgColor indexed="64"/>
      </patternFill>
    </fill>
  </fills>
  <borders count="60">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top/>
      <bottom style="medium">
        <color theme="1" tint="0.34998626667073579"/>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0" fontId="2" fillId="2" borderId="1" applyNumberFormat="0" applyAlignment="0" applyProtection="0"/>
    <xf numFmtId="0" fontId="1" fillId="3" borderId="2" applyNumberFormat="0" applyFont="0" applyAlignment="0" applyProtection="0"/>
    <xf numFmtId="0" fontId="6" fillId="0" borderId="0" applyNumberFormat="0" applyFill="0" applyBorder="0" applyAlignment="0" applyProtection="0"/>
  </cellStyleXfs>
  <cellXfs count="281">
    <xf numFmtId="0" fontId="0" fillId="0" borderId="0" xfId="0"/>
    <xf numFmtId="0" fontId="0" fillId="5" borderId="0" xfId="0" applyFill="1"/>
    <xf numFmtId="0" fontId="3" fillId="5" borderId="0" xfId="0" applyFont="1" applyFill="1" applyAlignment="1">
      <alignment vertical="center"/>
    </xf>
    <xf numFmtId="164" fontId="7" fillId="5" borderId="0" xfId="0" applyNumberFormat="1" applyFont="1" applyFill="1" applyAlignment="1">
      <alignment vertical="center"/>
    </xf>
    <xf numFmtId="0" fontId="8" fillId="5" borderId="0" xfId="0" applyFont="1" applyFill="1" applyAlignment="1">
      <alignment horizontal="center" vertical="top" wrapText="1"/>
    </xf>
    <xf numFmtId="0" fontId="5" fillId="5" borderId="0" xfId="0" applyFont="1" applyFill="1" applyAlignment="1">
      <alignment horizontal="left" vertical="top" wrapText="1" indent="1"/>
    </xf>
    <xf numFmtId="0" fontId="0" fillId="5" borderId="0" xfId="0" applyFill="1" applyAlignment="1">
      <alignment horizontal="left" vertical="top" wrapText="1" indent="1"/>
    </xf>
    <xf numFmtId="0" fontId="15" fillId="5" borderId="29"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20" xfId="0" applyFont="1" applyFill="1" applyBorder="1" applyAlignment="1">
      <alignment horizontal="center" vertical="center"/>
    </xf>
    <xf numFmtId="0" fontId="15" fillId="5" borderId="0" xfId="0" applyFont="1" applyFill="1" applyAlignment="1">
      <alignment horizontal="center" vertical="center"/>
    </xf>
    <xf numFmtId="0" fontId="15" fillId="5" borderId="22" xfId="0" applyFont="1" applyFill="1" applyBorder="1" applyAlignment="1">
      <alignment horizontal="center" vertical="center"/>
    </xf>
    <xf numFmtId="0" fontId="15" fillId="5" borderId="23" xfId="0" applyFont="1" applyFill="1" applyBorder="1" applyAlignment="1">
      <alignment horizontal="center" vertical="center"/>
    </xf>
    <xf numFmtId="0" fontId="3" fillId="7" borderId="0" xfId="0" applyFont="1" applyFill="1" applyAlignment="1">
      <alignment vertical="center"/>
    </xf>
    <xf numFmtId="0" fontId="3" fillId="5" borderId="0" xfId="0" applyFont="1" applyFill="1" applyAlignment="1">
      <alignment horizontal="left" vertical="center"/>
    </xf>
    <xf numFmtId="0" fontId="3" fillId="5" borderId="7" xfId="0" applyFont="1" applyFill="1" applyBorder="1" applyAlignment="1">
      <alignment vertical="center"/>
    </xf>
    <xf numFmtId="0" fontId="3" fillId="5" borderId="8" xfId="0" applyFont="1" applyFill="1" applyBorder="1" applyAlignment="1">
      <alignment vertical="center"/>
    </xf>
    <xf numFmtId="0" fontId="5" fillId="5" borderId="7" xfId="0" applyFont="1" applyFill="1" applyBorder="1" applyAlignment="1">
      <alignment vertical="center" wrapText="1"/>
    </xf>
    <xf numFmtId="0" fontId="18" fillId="5" borderId="6" xfId="0" applyFont="1" applyFill="1" applyBorder="1" applyAlignment="1">
      <alignment vertical="center"/>
    </xf>
    <xf numFmtId="0" fontId="15" fillId="5" borderId="0" xfId="0" applyFont="1" applyFill="1" applyAlignment="1">
      <alignment vertical="center" wrapText="1"/>
    </xf>
    <xf numFmtId="0" fontId="15" fillId="5" borderId="0" xfId="0" applyFont="1" applyFill="1" applyAlignment="1">
      <alignment vertical="center"/>
    </xf>
    <xf numFmtId="0" fontId="21" fillId="5" borderId="0" xfId="0" applyFont="1" applyFill="1" applyAlignment="1">
      <alignment vertical="center"/>
    </xf>
    <xf numFmtId="0" fontId="20" fillId="5" borderId="0" xfId="4" applyFont="1" applyFill="1" applyBorder="1" applyAlignment="1">
      <alignment vertical="center"/>
    </xf>
    <xf numFmtId="0" fontId="15" fillId="5" borderId="0" xfId="0" applyFont="1" applyFill="1" applyAlignment="1">
      <alignment horizontal="left" vertical="center"/>
    </xf>
    <xf numFmtId="0" fontId="15" fillId="5" borderId="18" xfId="0" applyFont="1" applyFill="1" applyBorder="1" applyAlignment="1">
      <alignment vertical="center"/>
    </xf>
    <xf numFmtId="0" fontId="15" fillId="5" borderId="19" xfId="0" applyFont="1" applyFill="1" applyBorder="1" applyAlignment="1">
      <alignment vertical="center"/>
    </xf>
    <xf numFmtId="0" fontId="16" fillId="5" borderId="0" xfId="0" applyFont="1" applyFill="1" applyAlignment="1">
      <alignment vertical="center"/>
    </xf>
    <xf numFmtId="0" fontId="15" fillId="5" borderId="20" xfId="0" applyFont="1" applyFill="1" applyBorder="1" applyAlignment="1">
      <alignment vertical="center"/>
    </xf>
    <xf numFmtId="0" fontId="15" fillId="5" borderId="21" xfId="0" applyFont="1" applyFill="1" applyBorder="1" applyAlignment="1">
      <alignment vertical="center"/>
    </xf>
    <xf numFmtId="0" fontId="15" fillId="5" borderId="0" xfId="3" applyNumberFormat="1" applyFont="1" applyFill="1" applyBorder="1" applyAlignment="1" applyProtection="1">
      <alignment vertical="center"/>
      <protection locked="0"/>
    </xf>
    <xf numFmtId="0" fontId="15" fillId="5" borderId="0" xfId="2" applyFont="1" applyFill="1" applyBorder="1" applyAlignment="1">
      <alignment vertical="center"/>
    </xf>
    <xf numFmtId="14" fontId="15" fillId="5" borderId="0" xfId="0" applyNumberFormat="1" applyFont="1" applyFill="1" applyAlignment="1">
      <alignment vertical="center"/>
    </xf>
    <xf numFmtId="0" fontId="15" fillId="5" borderId="36" xfId="0" applyFont="1" applyFill="1" applyBorder="1" applyAlignment="1">
      <alignment horizontal="center" vertical="center"/>
    </xf>
    <xf numFmtId="0" fontId="15" fillId="5" borderId="22" xfId="0" applyFont="1" applyFill="1" applyBorder="1" applyAlignment="1">
      <alignment vertical="center"/>
    </xf>
    <xf numFmtId="14" fontId="15" fillId="5" borderId="23" xfId="0" applyNumberFormat="1" applyFont="1" applyFill="1" applyBorder="1" applyAlignment="1">
      <alignment vertical="center"/>
    </xf>
    <xf numFmtId="0" fontId="15" fillId="5" borderId="23" xfId="0" applyFont="1" applyFill="1" applyBorder="1" applyAlignment="1">
      <alignment vertical="center"/>
    </xf>
    <xf numFmtId="0" fontId="15" fillId="5" borderId="0" xfId="1" applyNumberFormat="1" applyFont="1" applyFill="1" applyAlignment="1">
      <alignment vertical="center"/>
    </xf>
    <xf numFmtId="2" fontId="17" fillId="5" borderId="0" xfId="0" applyNumberFormat="1" applyFont="1" applyFill="1" applyAlignment="1">
      <alignment vertical="center"/>
    </xf>
    <xf numFmtId="2" fontId="15" fillId="5" borderId="0" xfId="0" applyNumberFormat="1" applyFont="1" applyFill="1" applyAlignment="1">
      <alignment horizontal="center" vertical="center"/>
    </xf>
    <xf numFmtId="0" fontId="15" fillId="5" borderId="35" xfId="0" applyFont="1" applyFill="1" applyBorder="1" applyAlignment="1">
      <alignment vertical="center"/>
    </xf>
    <xf numFmtId="0" fontId="15" fillId="5" borderId="20" xfId="0" applyFont="1" applyFill="1" applyBorder="1" applyAlignment="1">
      <alignment horizontal="left" vertical="center"/>
    </xf>
    <xf numFmtId="2" fontId="15" fillId="5" borderId="30" xfId="0" applyNumberFormat="1" applyFont="1" applyFill="1" applyBorder="1" applyAlignment="1">
      <alignment horizontal="left" vertical="center"/>
    </xf>
    <xf numFmtId="0" fontId="15" fillId="5" borderId="36" xfId="0" applyFont="1" applyFill="1" applyBorder="1" applyAlignment="1">
      <alignment vertical="center"/>
    </xf>
    <xf numFmtId="2" fontId="17" fillId="5" borderId="21" xfId="0" applyNumberFormat="1" applyFont="1" applyFill="1" applyBorder="1" applyAlignment="1">
      <alignment horizontal="center" vertical="center"/>
    </xf>
    <xf numFmtId="0" fontId="16" fillId="6" borderId="38" xfId="0" applyFont="1" applyFill="1" applyBorder="1" applyAlignment="1">
      <alignment vertical="center"/>
    </xf>
    <xf numFmtId="2" fontId="15" fillId="5" borderId="25" xfId="0" applyNumberFormat="1" applyFont="1" applyFill="1" applyBorder="1" applyAlignment="1">
      <alignment horizontal="center" vertical="center"/>
    </xf>
    <xf numFmtId="2" fontId="17" fillId="5" borderId="24" xfId="0" applyNumberFormat="1" applyFont="1" applyFill="1" applyBorder="1" applyAlignment="1">
      <alignment horizontal="center" vertical="center"/>
    </xf>
    <xf numFmtId="164" fontId="17" fillId="5" borderId="0" xfId="0" applyNumberFormat="1" applyFont="1" applyFill="1" applyAlignment="1">
      <alignment vertical="center"/>
    </xf>
    <xf numFmtId="2" fontId="17" fillId="5" borderId="19" xfId="0" applyNumberFormat="1" applyFont="1" applyFill="1" applyBorder="1" applyAlignment="1">
      <alignment horizontal="center" vertical="center"/>
    </xf>
    <xf numFmtId="0" fontId="15" fillId="5" borderId="24" xfId="0" applyFont="1" applyFill="1" applyBorder="1" applyAlignment="1">
      <alignment vertical="center"/>
    </xf>
    <xf numFmtId="0" fontId="17" fillId="5" borderId="0" xfId="0" applyFont="1" applyFill="1" applyAlignment="1">
      <alignment horizontal="left" vertical="center"/>
    </xf>
    <xf numFmtId="0" fontId="15" fillId="0" borderId="0" xfId="0" applyFont="1" applyAlignment="1">
      <alignment vertical="center"/>
    </xf>
    <xf numFmtId="0" fontId="16" fillId="5" borderId="0" xfId="0" applyFont="1" applyFill="1" applyAlignment="1">
      <alignment horizontal="center" vertical="center"/>
    </xf>
    <xf numFmtId="2" fontId="25" fillId="5" borderId="23" xfId="0" applyNumberFormat="1" applyFont="1" applyFill="1" applyBorder="1" applyAlignment="1">
      <alignment horizontal="center" vertical="center" wrapText="1"/>
    </xf>
    <xf numFmtId="2" fontId="17" fillId="5" borderId="45" xfId="0" applyNumberFormat="1" applyFont="1" applyFill="1" applyBorder="1" applyAlignment="1">
      <alignment horizontal="center" vertical="center"/>
    </xf>
    <xf numFmtId="2" fontId="17" fillId="5" borderId="33" xfId="0" applyNumberFormat="1" applyFont="1" applyFill="1" applyBorder="1" applyAlignment="1">
      <alignment horizontal="center" vertical="center"/>
    </xf>
    <xf numFmtId="2" fontId="17" fillId="5" borderId="32" xfId="0" applyNumberFormat="1" applyFont="1" applyFill="1" applyBorder="1" applyAlignment="1">
      <alignment horizontal="center" vertical="center"/>
    </xf>
    <xf numFmtId="2" fontId="17" fillId="5" borderId="46" xfId="0" applyNumberFormat="1" applyFont="1" applyFill="1" applyBorder="1" applyAlignment="1">
      <alignment horizontal="center" vertical="center"/>
    </xf>
    <xf numFmtId="2" fontId="17" fillId="5" borderId="15" xfId="0" applyNumberFormat="1" applyFont="1" applyFill="1" applyBorder="1" applyAlignment="1">
      <alignment horizontal="center" vertical="center"/>
    </xf>
    <xf numFmtId="2" fontId="17" fillId="5" borderId="31" xfId="0" applyNumberFormat="1" applyFont="1" applyFill="1" applyBorder="1" applyAlignment="1">
      <alignment horizontal="center" vertical="center"/>
    </xf>
    <xf numFmtId="0" fontId="17" fillId="4" borderId="14" xfId="0" applyFont="1" applyFill="1" applyBorder="1" applyAlignment="1">
      <alignment horizontal="center" vertical="center"/>
    </xf>
    <xf numFmtId="1" fontId="17" fillId="4" borderId="8" xfId="0" applyNumberFormat="1" applyFont="1" applyFill="1" applyBorder="1" applyAlignment="1">
      <alignment horizontal="center" vertical="center"/>
    </xf>
    <xf numFmtId="4" fontId="15" fillId="5" borderId="36" xfId="0" applyNumberFormat="1" applyFont="1" applyFill="1" applyBorder="1" applyAlignment="1">
      <alignment horizontal="center" vertical="center"/>
    </xf>
    <xf numFmtId="0" fontId="15" fillId="5" borderId="17" xfId="0" applyFont="1" applyFill="1" applyBorder="1" applyAlignment="1">
      <alignment vertical="center"/>
    </xf>
    <xf numFmtId="2" fontId="25" fillId="5" borderId="7" xfId="0" applyNumberFormat="1" applyFont="1" applyFill="1" applyBorder="1" applyAlignment="1">
      <alignment horizontal="center" vertical="center" wrapText="1"/>
    </xf>
    <xf numFmtId="0" fontId="15" fillId="5" borderId="0" xfId="0" quotePrefix="1" applyFont="1" applyFill="1" applyAlignment="1">
      <alignment vertical="center"/>
    </xf>
    <xf numFmtId="2" fontId="25" fillId="5" borderId="0" xfId="0" applyNumberFormat="1" applyFont="1" applyFill="1" applyAlignment="1">
      <alignment horizontal="center" vertical="center" wrapText="1"/>
    </xf>
    <xf numFmtId="3" fontId="16" fillId="5" borderId="0" xfId="0" applyNumberFormat="1" applyFont="1" applyFill="1" applyAlignment="1">
      <alignment horizontal="center" vertical="center"/>
    </xf>
    <xf numFmtId="2" fontId="24" fillId="5" borderId="8" xfId="0" applyNumberFormat="1" applyFont="1" applyFill="1" applyBorder="1" applyAlignment="1">
      <alignment horizontal="center" vertical="center" wrapText="1"/>
    </xf>
    <xf numFmtId="2" fontId="24" fillId="5" borderId="37" xfId="0" applyNumberFormat="1" applyFont="1" applyFill="1" applyBorder="1" applyAlignment="1">
      <alignment horizontal="center" vertical="center" wrapText="1"/>
    </xf>
    <xf numFmtId="2" fontId="25" fillId="5" borderId="10" xfId="0" applyNumberFormat="1" applyFont="1" applyFill="1" applyBorder="1" applyAlignment="1">
      <alignment horizontal="center" vertical="center" wrapText="1"/>
    </xf>
    <xf numFmtId="0" fontId="18" fillId="5" borderId="7" xfId="0" applyFont="1" applyFill="1" applyBorder="1" applyAlignment="1">
      <alignment vertical="center"/>
    </xf>
    <xf numFmtId="0" fontId="15" fillId="5" borderId="9" xfId="0" applyFont="1" applyFill="1" applyBorder="1" applyAlignment="1">
      <alignment vertical="center" wrapText="1"/>
    </xf>
    <xf numFmtId="0" fontId="15" fillId="5" borderId="10" xfId="0" applyFont="1" applyFill="1" applyBorder="1" applyAlignment="1">
      <alignment vertical="center" wrapText="1"/>
    </xf>
    <xf numFmtId="0" fontId="15" fillId="5" borderId="11" xfId="0" applyFont="1" applyFill="1" applyBorder="1" applyAlignment="1">
      <alignment vertical="center" wrapText="1"/>
    </xf>
    <xf numFmtId="0" fontId="15" fillId="5" borderId="13" xfId="0" applyFont="1" applyFill="1" applyBorder="1" applyAlignment="1">
      <alignment vertical="center" wrapText="1"/>
    </xf>
    <xf numFmtId="0" fontId="3" fillId="5" borderId="9" xfId="0" applyFont="1" applyFill="1" applyBorder="1" applyAlignment="1">
      <alignment horizontal="left" vertical="center"/>
    </xf>
    <xf numFmtId="0" fontId="3" fillId="5" borderId="6" xfId="0" applyFont="1" applyFill="1" applyBorder="1" applyAlignment="1">
      <alignment vertical="center"/>
    </xf>
    <xf numFmtId="0" fontId="3" fillId="5" borderId="9" xfId="0" applyFont="1" applyFill="1" applyBorder="1" applyAlignment="1">
      <alignment vertical="center"/>
    </xf>
    <xf numFmtId="0" fontId="19" fillId="5" borderId="9" xfId="0" applyFont="1" applyFill="1" applyBorder="1" applyAlignment="1">
      <alignment vertical="center" wrapText="1"/>
    </xf>
    <xf numFmtId="0" fontId="19" fillId="5" borderId="10" xfId="0" applyFont="1" applyFill="1" applyBorder="1" applyAlignment="1">
      <alignment vertical="center" wrapText="1"/>
    </xf>
    <xf numFmtId="0" fontId="19" fillId="5" borderId="11" xfId="0" applyFont="1" applyFill="1" applyBorder="1" applyAlignment="1">
      <alignment vertical="center" wrapText="1"/>
    </xf>
    <xf numFmtId="0" fontId="19" fillId="5" borderId="13" xfId="0" applyFont="1" applyFill="1" applyBorder="1" applyAlignment="1">
      <alignment vertical="center" wrapText="1"/>
    </xf>
    <xf numFmtId="0" fontId="15" fillId="5" borderId="20" xfId="0" applyFont="1" applyFill="1" applyBorder="1" applyAlignment="1">
      <alignment vertical="center" wrapText="1"/>
    </xf>
    <xf numFmtId="0" fontId="15" fillId="5" borderId="21" xfId="0" applyFont="1" applyFill="1" applyBorder="1" applyAlignment="1">
      <alignment vertical="center" wrapText="1"/>
    </xf>
    <xf numFmtId="0" fontId="15" fillId="5" borderId="22" xfId="0" applyFont="1" applyFill="1" applyBorder="1" applyAlignment="1">
      <alignment vertical="center" wrapText="1"/>
    </xf>
    <xf numFmtId="0" fontId="15" fillId="5" borderId="24" xfId="0" applyFont="1" applyFill="1" applyBorder="1" applyAlignment="1">
      <alignment vertical="center" wrapText="1"/>
    </xf>
    <xf numFmtId="0" fontId="14" fillId="5" borderId="18" xfId="0" applyFont="1" applyFill="1" applyBorder="1" applyAlignment="1">
      <alignment vertical="center"/>
    </xf>
    <xf numFmtId="0" fontId="16" fillId="4" borderId="36" xfId="0" applyFont="1" applyFill="1" applyBorder="1" applyAlignment="1">
      <alignment horizontal="center" vertical="center"/>
    </xf>
    <xf numFmtId="0" fontId="28" fillId="9" borderId="34" xfId="0" applyFont="1" applyFill="1" applyBorder="1" applyAlignment="1">
      <alignment horizontal="center" vertical="center"/>
    </xf>
    <xf numFmtId="3" fontId="31" fillId="11" borderId="38" xfId="0" applyNumberFormat="1" applyFont="1" applyFill="1" applyBorder="1" applyAlignment="1">
      <alignment horizontal="center" vertical="center"/>
    </xf>
    <xf numFmtId="3" fontId="31" fillId="10" borderId="38" xfId="0" applyNumberFormat="1" applyFont="1" applyFill="1" applyBorder="1" applyAlignment="1">
      <alignment horizontal="center" vertical="center"/>
    </xf>
    <xf numFmtId="0" fontId="29" fillId="9" borderId="38" xfId="0" applyFont="1" applyFill="1" applyBorder="1" applyAlignment="1">
      <alignment vertical="center"/>
    </xf>
    <xf numFmtId="0" fontId="15" fillId="5" borderId="35" xfId="0" applyFont="1" applyFill="1" applyBorder="1" applyAlignment="1">
      <alignment horizontal="center" vertical="center"/>
    </xf>
    <xf numFmtId="2" fontId="25" fillId="5" borderId="35" xfId="0" applyNumberFormat="1" applyFont="1" applyFill="1" applyBorder="1" applyAlignment="1">
      <alignment horizontal="center" vertical="center" wrapText="1"/>
    </xf>
    <xf numFmtId="0" fontId="28" fillId="9" borderId="38" xfId="0" applyFont="1" applyFill="1" applyBorder="1" applyAlignment="1">
      <alignment horizontal="center" vertical="center"/>
    </xf>
    <xf numFmtId="0" fontId="28" fillId="9" borderId="38" xfId="0" applyFont="1" applyFill="1" applyBorder="1" applyAlignment="1">
      <alignment horizontal="center" vertical="center" wrapText="1"/>
    </xf>
    <xf numFmtId="3" fontId="17" fillId="5" borderId="35" xfId="1" applyNumberFormat="1" applyFont="1" applyFill="1" applyBorder="1" applyAlignment="1">
      <alignment horizontal="center" vertical="center"/>
    </xf>
    <xf numFmtId="3" fontId="17" fillId="5" borderId="36" xfId="1" applyNumberFormat="1" applyFont="1" applyFill="1" applyBorder="1" applyAlignment="1">
      <alignment horizontal="center" vertical="center"/>
    </xf>
    <xf numFmtId="2" fontId="24" fillId="5" borderId="36" xfId="0" applyNumberFormat="1" applyFont="1" applyFill="1" applyBorder="1" applyAlignment="1">
      <alignment horizontal="center" vertical="center" wrapText="1"/>
    </xf>
    <xf numFmtId="2" fontId="17" fillId="5" borderId="35" xfId="0" applyNumberFormat="1" applyFont="1" applyFill="1" applyBorder="1" applyAlignment="1">
      <alignment horizontal="center" vertical="center"/>
    </xf>
    <xf numFmtId="2" fontId="17" fillId="5" borderId="36" xfId="0" applyNumberFormat="1" applyFont="1" applyFill="1" applyBorder="1" applyAlignment="1">
      <alignment horizontal="center" vertical="center"/>
    </xf>
    <xf numFmtId="0" fontId="15" fillId="5" borderId="20" xfId="0" applyFont="1" applyFill="1" applyBorder="1" applyAlignment="1">
      <alignment horizontal="center" vertical="center"/>
    </xf>
    <xf numFmtId="2" fontId="15" fillId="5" borderId="30" xfId="0" applyNumberFormat="1" applyFont="1" applyFill="1" applyBorder="1" applyAlignment="1">
      <alignment horizontal="left" vertical="center"/>
    </xf>
    <xf numFmtId="0" fontId="15" fillId="5" borderId="20" xfId="0" applyFont="1" applyFill="1" applyBorder="1" applyAlignment="1">
      <alignment horizontal="left" vertical="center"/>
    </xf>
    <xf numFmtId="0" fontId="3" fillId="5" borderId="17" xfId="0" applyFont="1" applyFill="1" applyBorder="1" applyAlignment="1">
      <alignment vertical="center"/>
    </xf>
    <xf numFmtId="0" fontId="3" fillId="5" borderId="18" xfId="0" applyFont="1" applyFill="1" applyBorder="1" applyAlignment="1">
      <alignment vertical="center"/>
    </xf>
    <xf numFmtId="0" fontId="3" fillId="5" borderId="19" xfId="0" applyFont="1" applyFill="1" applyBorder="1" applyAlignment="1">
      <alignment vertical="center"/>
    </xf>
    <xf numFmtId="0" fontId="3" fillId="5" borderId="20" xfId="0" applyFont="1" applyFill="1" applyBorder="1" applyAlignment="1">
      <alignment vertical="center"/>
    </xf>
    <xf numFmtId="0" fontId="3" fillId="5" borderId="0" xfId="0" applyFont="1" applyFill="1" applyBorder="1" applyAlignment="1">
      <alignment vertical="center"/>
    </xf>
    <xf numFmtId="0" fontId="3" fillId="5" borderId="21" xfId="0" applyFont="1" applyFill="1" applyBorder="1" applyAlignment="1">
      <alignment vertical="center"/>
    </xf>
    <xf numFmtId="0" fontId="15" fillId="0" borderId="0" xfId="0" applyFont="1" applyBorder="1" applyAlignment="1">
      <alignment vertical="center"/>
    </xf>
    <xf numFmtId="0" fontId="15" fillId="5" borderId="0" xfId="0" applyFont="1" applyFill="1" applyBorder="1" applyAlignment="1">
      <alignment vertical="center"/>
    </xf>
    <xf numFmtId="0" fontId="16" fillId="5" borderId="0" xfId="0" applyFont="1" applyFill="1" applyBorder="1" applyAlignment="1">
      <alignment vertical="center"/>
    </xf>
    <xf numFmtId="14" fontId="15" fillId="5" borderId="0" xfId="0" applyNumberFormat="1" applyFont="1" applyFill="1" applyBorder="1" applyAlignment="1">
      <alignment vertical="center"/>
    </xf>
    <xf numFmtId="0" fontId="15" fillId="5" borderId="0" xfId="0" applyFont="1" applyFill="1" applyBorder="1" applyAlignment="1">
      <alignment horizontal="center" vertical="center"/>
    </xf>
    <xf numFmtId="0" fontId="15" fillId="5" borderId="0" xfId="1" applyNumberFormat="1" applyFont="1" applyFill="1" applyBorder="1" applyAlignment="1">
      <alignment vertical="center"/>
    </xf>
    <xf numFmtId="2" fontId="17" fillId="5" borderId="21" xfId="0" applyNumberFormat="1" applyFont="1" applyFill="1" applyBorder="1" applyAlignment="1">
      <alignment vertical="center"/>
    </xf>
    <xf numFmtId="2" fontId="15" fillId="5" borderId="0" xfId="0" applyNumberFormat="1" applyFont="1" applyFill="1" applyBorder="1" applyAlignment="1">
      <alignment horizontal="center" vertical="center"/>
    </xf>
    <xf numFmtId="164" fontId="17" fillId="5" borderId="23" xfId="0" applyNumberFormat="1" applyFont="1" applyFill="1" applyBorder="1" applyAlignment="1">
      <alignment vertical="center"/>
    </xf>
    <xf numFmtId="0" fontId="3" fillId="5" borderId="18" xfId="0" applyFont="1" applyFill="1" applyBorder="1" applyAlignment="1">
      <alignment horizontal="left" vertical="center"/>
    </xf>
    <xf numFmtId="0" fontId="3" fillId="7" borderId="20" xfId="0" applyFont="1" applyFill="1" applyBorder="1" applyAlignment="1">
      <alignment vertical="center"/>
    </xf>
    <xf numFmtId="0" fontId="3" fillId="7" borderId="0" xfId="0" applyFont="1" applyFill="1" applyBorder="1" applyAlignment="1">
      <alignment horizontal="left" vertical="center"/>
    </xf>
    <xf numFmtId="0" fontId="3" fillId="7" borderId="0" xfId="0" applyFont="1" applyFill="1" applyBorder="1" applyAlignment="1">
      <alignment vertical="center"/>
    </xf>
    <xf numFmtId="0" fontId="3" fillId="7" borderId="21" xfId="0" applyFont="1" applyFill="1" applyBorder="1" applyAlignment="1">
      <alignment vertical="center"/>
    </xf>
    <xf numFmtId="0" fontId="15" fillId="7" borderId="0" xfId="0" applyFont="1" applyFill="1" applyBorder="1" applyAlignment="1">
      <alignment vertical="center"/>
    </xf>
    <xf numFmtId="0" fontId="20" fillId="7" borderId="0" xfId="4" applyFont="1" applyFill="1" applyBorder="1" applyAlignment="1">
      <alignment vertical="center"/>
    </xf>
    <xf numFmtId="0" fontId="3" fillId="5" borderId="0" xfId="0" applyFont="1" applyFill="1" applyBorder="1" applyAlignment="1">
      <alignment horizontal="left" vertical="center"/>
    </xf>
    <xf numFmtId="0" fontId="12" fillId="5" borderId="0" xfId="0" applyFont="1" applyFill="1" applyBorder="1" applyAlignment="1">
      <alignment vertical="center"/>
    </xf>
    <xf numFmtId="0" fontId="4" fillId="5" borderId="0" xfId="0" applyFont="1" applyFill="1" applyBorder="1" applyAlignment="1">
      <alignment horizontal="left" vertical="center" wrapText="1"/>
    </xf>
    <xf numFmtId="0" fontId="5" fillId="5" borderId="0" xfId="0" applyFont="1" applyFill="1" applyBorder="1" applyAlignment="1">
      <alignment vertical="center" wrapText="1"/>
    </xf>
    <xf numFmtId="0" fontId="19" fillId="5" borderId="0" xfId="0" applyFont="1" applyFill="1" applyBorder="1" applyAlignment="1">
      <alignment horizontal="left" vertical="center"/>
    </xf>
    <xf numFmtId="0" fontId="3" fillId="5" borderId="22" xfId="0" applyFont="1" applyFill="1" applyBorder="1" applyAlignment="1">
      <alignment vertical="center"/>
    </xf>
    <xf numFmtId="0" fontId="3" fillId="5" borderId="23" xfId="0" applyFont="1" applyFill="1" applyBorder="1" applyAlignment="1">
      <alignment vertical="center"/>
    </xf>
    <xf numFmtId="0" fontId="3" fillId="5" borderId="24" xfId="0" applyFont="1" applyFill="1" applyBorder="1" applyAlignment="1">
      <alignment vertical="center"/>
    </xf>
    <xf numFmtId="0" fontId="28" fillId="12" borderId="34" xfId="0" applyFont="1" applyFill="1" applyBorder="1" applyAlignment="1">
      <alignment horizontal="center" vertical="center"/>
    </xf>
    <xf numFmtId="0" fontId="29" fillId="12" borderId="34" xfId="0" applyFont="1" applyFill="1" applyBorder="1" applyAlignment="1">
      <alignment vertical="center"/>
    </xf>
    <xf numFmtId="0" fontId="28" fillId="12" borderId="45" xfId="0" applyFont="1" applyFill="1" applyBorder="1" applyAlignment="1">
      <alignment horizontal="center" vertical="center" wrapText="1"/>
    </xf>
    <xf numFmtId="0" fontId="28" fillId="12" borderId="46" xfId="0" applyFont="1" applyFill="1" applyBorder="1" applyAlignment="1">
      <alignment horizontal="center" vertical="center" wrapText="1"/>
    </xf>
    <xf numFmtId="0" fontId="28" fillId="12" borderId="19" xfId="0" applyFont="1" applyFill="1" applyBorder="1" applyAlignment="1">
      <alignment horizontal="center" vertical="center" wrapText="1"/>
    </xf>
    <xf numFmtId="0" fontId="15" fillId="5" borderId="34" xfId="0" applyFont="1" applyFill="1" applyBorder="1" applyAlignment="1">
      <alignment horizontal="center" vertical="center"/>
    </xf>
    <xf numFmtId="2" fontId="25" fillId="5" borderId="34" xfId="0" applyNumberFormat="1" applyFont="1" applyFill="1" applyBorder="1" applyAlignment="1">
      <alignment horizontal="center" vertical="center" wrapText="1"/>
    </xf>
    <xf numFmtId="2" fontId="24" fillId="5" borderId="35" xfId="0" applyNumberFormat="1" applyFont="1" applyFill="1" applyBorder="1" applyAlignment="1">
      <alignment horizontal="center" vertical="center" wrapText="1"/>
    </xf>
    <xf numFmtId="2" fontId="24" fillId="5" borderId="34" xfId="0" applyNumberFormat="1" applyFont="1" applyFill="1" applyBorder="1" applyAlignment="1">
      <alignment horizontal="center" vertical="center" wrapText="1"/>
    </xf>
    <xf numFmtId="2" fontId="25" fillId="5" borderId="36" xfId="0" applyNumberFormat="1" applyFont="1" applyFill="1" applyBorder="1" applyAlignment="1">
      <alignment horizontal="center" vertical="center" wrapText="1"/>
    </xf>
    <xf numFmtId="43" fontId="15" fillId="6" borderId="38" xfId="1" applyFont="1" applyFill="1" applyBorder="1" applyAlignment="1">
      <alignment horizontal="center" vertical="center"/>
    </xf>
    <xf numFmtId="43" fontId="15" fillId="6" borderId="38" xfId="1" applyFont="1" applyFill="1" applyBorder="1" applyAlignment="1">
      <alignment horizontal="center" vertical="center" wrapText="1"/>
    </xf>
    <xf numFmtId="0" fontId="10" fillId="8" borderId="39" xfId="0" applyFont="1" applyFill="1" applyBorder="1" applyAlignment="1">
      <alignment horizontal="center" vertical="center" wrapText="1"/>
    </xf>
    <xf numFmtId="0" fontId="10" fillId="8" borderId="40" xfId="0" applyFont="1" applyFill="1" applyBorder="1" applyAlignment="1">
      <alignment horizontal="center" vertical="center" wrapText="1"/>
    </xf>
    <xf numFmtId="0" fontId="10" fillId="8" borderId="41" xfId="0" applyFont="1" applyFill="1" applyBorder="1" applyAlignment="1">
      <alignment horizontal="center" vertical="center" wrapText="1"/>
    </xf>
    <xf numFmtId="0" fontId="11" fillId="8" borderId="42" xfId="0" applyFont="1" applyFill="1" applyBorder="1" applyAlignment="1">
      <alignment horizontal="center" vertical="center" wrapText="1"/>
    </xf>
    <xf numFmtId="0" fontId="11" fillId="8" borderId="43" xfId="0" applyFont="1" applyFill="1" applyBorder="1" applyAlignment="1">
      <alignment horizontal="center" vertical="center" wrapText="1"/>
    </xf>
    <xf numFmtId="0" fontId="11" fillId="8" borderId="44" xfId="0" applyFont="1" applyFill="1" applyBorder="1" applyAlignment="1">
      <alignment horizontal="center" vertical="center" wrapText="1"/>
    </xf>
    <xf numFmtId="0" fontId="20" fillId="0" borderId="23" xfId="4" applyFont="1" applyBorder="1" applyAlignment="1">
      <alignment vertical="center"/>
    </xf>
    <xf numFmtId="0" fontId="9" fillId="5" borderId="3" xfId="0" applyFont="1" applyFill="1" applyBorder="1" applyAlignment="1">
      <alignment horizontal="center" vertical="center"/>
    </xf>
    <xf numFmtId="0" fontId="9" fillId="5" borderId="4" xfId="0" applyFont="1" applyFill="1" applyBorder="1" applyAlignment="1">
      <alignment horizontal="center" vertical="center"/>
    </xf>
    <xf numFmtId="0" fontId="9" fillId="5" borderId="5" xfId="0" applyFont="1" applyFill="1" applyBorder="1" applyAlignment="1">
      <alignment horizontal="center" vertical="center"/>
    </xf>
    <xf numFmtId="0" fontId="15" fillId="5" borderId="0" xfId="0" applyFont="1" applyFill="1" applyBorder="1" applyAlignment="1">
      <alignment horizontal="left" vertical="center" wrapText="1"/>
    </xf>
    <xf numFmtId="0" fontId="15" fillId="5" borderId="12" xfId="0" applyFont="1" applyFill="1" applyBorder="1" applyAlignment="1">
      <alignment horizontal="left" vertical="center" wrapText="1"/>
    </xf>
    <xf numFmtId="0" fontId="19" fillId="5" borderId="0" xfId="0" applyFont="1" applyFill="1" applyBorder="1" applyAlignment="1">
      <alignment horizontal="left" vertical="center" wrapText="1"/>
    </xf>
    <xf numFmtId="0" fontId="19" fillId="5" borderId="12" xfId="0" applyFont="1" applyFill="1" applyBorder="1" applyAlignment="1">
      <alignment horizontal="left" vertical="center" wrapText="1"/>
    </xf>
    <xf numFmtId="0" fontId="15" fillId="5" borderId="54" xfId="0" applyFont="1" applyFill="1" applyBorder="1" applyAlignment="1">
      <alignment vertical="center"/>
    </xf>
    <xf numFmtId="0" fontId="15" fillId="5" borderId="16" xfId="0" applyFont="1" applyFill="1" applyBorder="1" applyAlignment="1">
      <alignment vertical="center"/>
    </xf>
    <xf numFmtId="0" fontId="13" fillId="6" borderId="49" xfId="0" applyFont="1" applyFill="1" applyBorder="1" applyAlignment="1">
      <alignment horizontal="center" vertical="center"/>
    </xf>
    <xf numFmtId="0" fontId="13" fillId="6" borderId="50" xfId="0" applyFont="1" applyFill="1" applyBorder="1" applyAlignment="1">
      <alignment horizontal="center" vertical="center"/>
    </xf>
    <xf numFmtId="2" fontId="15" fillId="5" borderId="22" xfId="0" applyNumberFormat="1" applyFont="1" applyFill="1" applyBorder="1" applyAlignment="1">
      <alignment horizontal="center" vertical="center"/>
    </xf>
    <xf numFmtId="2" fontId="15" fillId="5" borderId="24" xfId="0" applyNumberFormat="1" applyFont="1" applyFill="1" applyBorder="1" applyAlignment="1">
      <alignment horizontal="center" vertical="center"/>
    </xf>
    <xf numFmtId="0" fontId="15" fillId="5" borderId="20" xfId="0" applyFont="1" applyFill="1" applyBorder="1" applyAlignment="1">
      <alignment horizontal="center" vertical="center"/>
    </xf>
    <xf numFmtId="0" fontId="15" fillId="5" borderId="21" xfId="0" applyFont="1" applyFill="1" applyBorder="1" applyAlignment="1">
      <alignment horizontal="center" vertical="center"/>
    </xf>
    <xf numFmtId="2" fontId="15" fillId="5" borderId="23" xfId="0" applyNumberFormat="1" applyFont="1" applyFill="1" applyBorder="1" applyAlignment="1">
      <alignment horizontal="center" vertical="center"/>
    </xf>
    <xf numFmtId="0" fontId="15" fillId="5" borderId="0" xfId="0" applyFont="1" applyFill="1" applyBorder="1" applyAlignment="1">
      <alignment horizontal="center" vertical="center"/>
    </xf>
    <xf numFmtId="0" fontId="26" fillId="6" borderId="47" xfId="0" applyFont="1" applyFill="1" applyBorder="1" applyAlignment="1">
      <alignment horizontal="center" vertical="center"/>
    </xf>
    <xf numFmtId="0" fontId="26" fillId="6" borderId="48" xfId="0" applyFont="1" applyFill="1" applyBorder="1" applyAlignment="1">
      <alignment horizontal="center" vertical="center"/>
    </xf>
    <xf numFmtId="0" fontId="26" fillId="6" borderId="25" xfId="0" applyFont="1" applyFill="1" applyBorder="1" applyAlignment="1">
      <alignment horizontal="center" vertical="center"/>
    </xf>
    <xf numFmtId="4" fontId="16" fillId="4" borderId="16" xfId="0" applyNumberFormat="1" applyFont="1" applyFill="1" applyBorder="1" applyAlignment="1">
      <alignment horizontal="center" vertical="center"/>
    </xf>
    <xf numFmtId="4" fontId="16" fillId="4" borderId="55" xfId="0" applyNumberFormat="1" applyFont="1" applyFill="1" applyBorder="1" applyAlignment="1">
      <alignment horizontal="center" vertical="center"/>
    </xf>
    <xf numFmtId="0" fontId="28" fillId="9" borderId="47" xfId="0" applyFont="1" applyFill="1" applyBorder="1" applyAlignment="1">
      <alignment horizontal="center" vertical="center"/>
    </xf>
    <xf numFmtId="0" fontId="28" fillId="9" borderId="25" xfId="0" applyFont="1" applyFill="1" applyBorder="1" applyAlignment="1">
      <alignment horizontal="center" vertical="center"/>
    </xf>
    <xf numFmtId="3" fontId="27" fillId="5" borderId="17" xfId="0" applyNumberFormat="1" applyFont="1" applyFill="1" applyBorder="1" applyAlignment="1">
      <alignment horizontal="center" vertical="center"/>
    </xf>
    <xf numFmtId="3" fontId="27" fillId="5" borderId="19" xfId="0" applyNumberFormat="1" applyFont="1" applyFill="1" applyBorder="1" applyAlignment="1">
      <alignment horizontal="center" vertical="center"/>
    </xf>
    <xf numFmtId="3" fontId="27" fillId="5" borderId="20" xfId="0" applyNumberFormat="1" applyFont="1" applyFill="1" applyBorder="1" applyAlignment="1">
      <alignment horizontal="center" vertical="center"/>
    </xf>
    <xf numFmtId="3" fontId="27" fillId="5" borderId="21" xfId="0" applyNumberFormat="1" applyFont="1" applyFill="1" applyBorder="1" applyAlignment="1">
      <alignment horizontal="center" vertical="center"/>
    </xf>
    <xf numFmtId="3" fontId="27" fillId="5" borderId="22" xfId="0" applyNumberFormat="1" applyFont="1" applyFill="1" applyBorder="1" applyAlignment="1">
      <alignment horizontal="center" vertical="center"/>
    </xf>
    <xf numFmtId="3" fontId="27" fillId="5" borderId="24" xfId="0" applyNumberFormat="1" applyFont="1" applyFill="1" applyBorder="1" applyAlignment="1">
      <alignment horizontal="center" vertical="center"/>
    </xf>
    <xf numFmtId="14" fontId="15" fillId="5" borderId="22" xfId="0" applyNumberFormat="1" applyFont="1" applyFill="1" applyBorder="1" applyAlignment="1">
      <alignment horizontal="center" vertical="center"/>
    </xf>
    <xf numFmtId="14" fontId="15" fillId="5" borderId="24" xfId="0" applyNumberFormat="1" applyFont="1" applyFill="1" applyBorder="1" applyAlignment="1">
      <alignment horizontal="center" vertical="center"/>
    </xf>
    <xf numFmtId="14" fontId="15" fillId="5" borderId="20" xfId="0" applyNumberFormat="1" applyFont="1" applyFill="1" applyBorder="1" applyAlignment="1">
      <alignment horizontal="center" vertical="center"/>
    </xf>
    <xf numFmtId="14" fontId="15" fillId="5" borderId="21" xfId="0" applyNumberFormat="1" applyFont="1" applyFill="1" applyBorder="1" applyAlignment="1">
      <alignment horizontal="center" vertical="center"/>
    </xf>
    <xf numFmtId="9" fontId="16" fillId="4" borderId="58" xfId="0" applyNumberFormat="1" applyFont="1" applyFill="1" applyBorder="1" applyAlignment="1">
      <alignment horizontal="center" vertical="center"/>
    </xf>
    <xf numFmtId="9" fontId="16" fillId="4" borderId="59" xfId="0" applyNumberFormat="1" applyFont="1" applyFill="1" applyBorder="1" applyAlignment="1">
      <alignment horizontal="center" vertical="center"/>
    </xf>
    <xf numFmtId="0" fontId="22" fillId="5" borderId="20" xfId="0" applyFont="1" applyFill="1" applyBorder="1" applyAlignment="1">
      <alignment horizontal="left" vertical="center"/>
    </xf>
    <xf numFmtId="0" fontId="22" fillId="5" borderId="0" xfId="0" applyFont="1" applyFill="1" applyBorder="1" applyAlignment="1">
      <alignment horizontal="left" vertical="center"/>
    </xf>
    <xf numFmtId="0" fontId="15" fillId="5" borderId="7" xfId="0" applyFont="1" applyFill="1" applyBorder="1" applyAlignment="1">
      <alignment horizontal="left" vertical="center"/>
    </xf>
    <xf numFmtId="0" fontId="15" fillId="5" borderId="30" xfId="0" applyFont="1" applyFill="1" applyBorder="1" applyAlignment="1">
      <alignment horizontal="left" vertical="center"/>
    </xf>
    <xf numFmtId="0" fontId="15" fillId="5" borderId="17" xfId="0" applyFont="1" applyFill="1" applyBorder="1" applyAlignment="1">
      <alignment horizontal="center" vertical="center"/>
    </xf>
    <xf numFmtId="0" fontId="15" fillId="5" borderId="19" xfId="0" applyFont="1" applyFill="1" applyBorder="1" applyAlignment="1">
      <alignment horizontal="center" vertical="center"/>
    </xf>
    <xf numFmtId="0" fontId="15" fillId="5" borderId="22" xfId="0" applyFont="1" applyFill="1" applyBorder="1" applyAlignment="1">
      <alignment horizontal="center" vertical="center"/>
    </xf>
    <xf numFmtId="0" fontId="15" fillId="5" borderId="24" xfId="0" applyFont="1" applyFill="1" applyBorder="1" applyAlignment="1">
      <alignment horizontal="center" vertical="center"/>
    </xf>
    <xf numFmtId="0" fontId="28" fillId="9" borderId="27" xfId="0" applyFont="1" applyFill="1" applyBorder="1" applyAlignment="1">
      <alignment horizontal="center" vertical="center"/>
    </xf>
    <xf numFmtId="0" fontId="28" fillId="9" borderId="28" xfId="0" applyFont="1" applyFill="1" applyBorder="1" applyAlignment="1">
      <alignment horizontal="center" vertical="center"/>
    </xf>
    <xf numFmtId="2" fontId="15" fillId="5" borderId="7" xfId="0" applyNumberFormat="1" applyFont="1" applyFill="1" applyBorder="1" applyAlignment="1">
      <alignment horizontal="left" vertical="center"/>
    </xf>
    <xf numFmtId="2" fontId="15" fillId="5" borderId="30" xfId="0" applyNumberFormat="1" applyFont="1" applyFill="1" applyBorder="1" applyAlignment="1">
      <alignment horizontal="left" vertical="center"/>
    </xf>
    <xf numFmtId="0" fontId="28" fillId="9" borderId="26" xfId="0" applyFont="1" applyFill="1" applyBorder="1" applyAlignment="1">
      <alignment horizontal="center" vertical="center"/>
    </xf>
    <xf numFmtId="0" fontId="15" fillId="5" borderId="20" xfId="0" applyFont="1" applyFill="1" applyBorder="1" applyAlignment="1">
      <alignment horizontal="left" vertical="center"/>
    </xf>
    <xf numFmtId="0" fontId="15" fillId="5" borderId="21" xfId="0" applyFont="1" applyFill="1" applyBorder="1" applyAlignment="1">
      <alignment horizontal="left" vertical="center"/>
    </xf>
    <xf numFmtId="2" fontId="15" fillId="5" borderId="0" xfId="0" applyNumberFormat="1" applyFont="1" applyFill="1" applyBorder="1" applyAlignment="1">
      <alignment horizontal="center" vertical="center"/>
    </xf>
    <xf numFmtId="2" fontId="15" fillId="5" borderId="21" xfId="0" applyNumberFormat="1" applyFont="1" applyFill="1" applyBorder="1" applyAlignment="1">
      <alignment horizontal="center" vertical="center"/>
    </xf>
    <xf numFmtId="0" fontId="36" fillId="5" borderId="47" xfId="0" applyFont="1" applyFill="1" applyBorder="1" applyAlignment="1">
      <alignment horizontal="center" vertical="center" wrapText="1"/>
    </xf>
    <xf numFmtId="0" fontId="36" fillId="5" borderId="25" xfId="0" applyFont="1" applyFill="1" applyBorder="1" applyAlignment="1">
      <alignment horizontal="center" vertical="center" wrapText="1"/>
    </xf>
    <xf numFmtId="14" fontId="15" fillId="5" borderId="29" xfId="0" applyNumberFormat="1" applyFont="1" applyFill="1" applyBorder="1" applyAlignment="1">
      <alignment horizontal="center" vertical="center"/>
    </xf>
    <xf numFmtId="14" fontId="15" fillId="5" borderId="30" xfId="0" applyNumberFormat="1" applyFont="1" applyFill="1" applyBorder="1" applyAlignment="1">
      <alignment horizontal="center" vertical="center"/>
    </xf>
    <xf numFmtId="0" fontId="30" fillId="13" borderId="17" xfId="0" applyFont="1" applyFill="1" applyBorder="1" applyAlignment="1">
      <alignment horizontal="center" vertical="center"/>
    </xf>
    <xf numFmtId="0" fontId="30" fillId="13" borderId="18" xfId="0" applyFont="1" applyFill="1" applyBorder="1" applyAlignment="1">
      <alignment horizontal="center" vertical="center"/>
    </xf>
    <xf numFmtId="0" fontId="30" fillId="13" borderId="19" xfId="0" applyFont="1" applyFill="1" applyBorder="1" applyAlignment="1">
      <alignment horizontal="center" vertical="center"/>
    </xf>
    <xf numFmtId="0" fontId="30" fillId="13" borderId="22" xfId="0" applyFont="1" applyFill="1" applyBorder="1" applyAlignment="1">
      <alignment horizontal="center" vertical="center"/>
    </xf>
    <xf numFmtId="0" fontId="30" fillId="13" borderId="23" xfId="0" applyFont="1" applyFill="1" applyBorder="1" applyAlignment="1">
      <alignment horizontal="center" vertical="center"/>
    </xf>
    <xf numFmtId="0" fontId="30" fillId="13" borderId="24" xfId="0" applyFont="1" applyFill="1" applyBorder="1" applyAlignment="1">
      <alignment horizontal="center" vertical="center"/>
    </xf>
    <xf numFmtId="0" fontId="34" fillId="4" borderId="47" xfId="0" applyFont="1" applyFill="1" applyBorder="1" applyAlignment="1">
      <alignment horizontal="center" vertical="center"/>
    </xf>
    <xf numFmtId="0" fontId="34" fillId="4" borderId="25" xfId="0" applyFont="1" applyFill="1" applyBorder="1" applyAlignment="1">
      <alignment horizontal="center" vertical="center"/>
    </xf>
    <xf numFmtId="0" fontId="14" fillId="5" borderId="17" xfId="0" applyFont="1" applyFill="1" applyBorder="1" applyAlignment="1">
      <alignment horizontal="center" vertical="center"/>
    </xf>
    <xf numFmtId="0" fontId="14" fillId="5" borderId="18" xfId="0" applyFont="1" applyFill="1" applyBorder="1" applyAlignment="1">
      <alignment horizontal="center" vertical="center"/>
    </xf>
    <xf numFmtId="0" fontId="14" fillId="5" borderId="19" xfId="0" applyFont="1" applyFill="1" applyBorder="1" applyAlignment="1">
      <alignment horizontal="center" vertical="center"/>
    </xf>
    <xf numFmtId="0" fontId="15" fillId="5" borderId="51" xfId="0" applyFont="1" applyFill="1" applyBorder="1" applyAlignment="1">
      <alignment vertical="center"/>
    </xf>
    <xf numFmtId="0" fontId="15" fillId="5" borderId="52" xfId="0" applyFont="1" applyFill="1" applyBorder="1" applyAlignment="1">
      <alignment vertical="center"/>
    </xf>
    <xf numFmtId="0" fontId="16" fillId="4" borderId="52" xfId="0" applyFont="1" applyFill="1" applyBorder="1" applyAlignment="1">
      <alignment horizontal="center" vertical="center"/>
    </xf>
    <xf numFmtId="0" fontId="16" fillId="4" borderId="53" xfId="0" applyFont="1" applyFill="1" applyBorder="1" applyAlignment="1">
      <alignment horizontal="center" vertical="center"/>
    </xf>
    <xf numFmtId="0" fontId="15" fillId="5" borderId="18" xfId="0" applyFont="1" applyFill="1" applyBorder="1" applyAlignment="1">
      <alignment horizontal="center" vertical="center"/>
    </xf>
    <xf numFmtId="0" fontId="32" fillId="9" borderId="26" xfId="0" applyFont="1" applyFill="1" applyBorder="1" applyAlignment="1">
      <alignment horizontal="center" vertical="center"/>
    </xf>
    <xf numFmtId="0" fontId="32" fillId="9" borderId="28" xfId="0" applyFont="1" applyFill="1" applyBorder="1" applyAlignment="1">
      <alignment horizontal="center" vertical="center"/>
    </xf>
    <xf numFmtId="0" fontId="26" fillId="7" borderId="16" xfId="0" applyFont="1" applyFill="1" applyBorder="1" applyAlignment="1">
      <alignment horizontal="center" vertical="center"/>
    </xf>
    <xf numFmtId="0" fontId="26" fillId="7" borderId="55" xfId="0" applyFont="1" applyFill="1" applyBorder="1" applyAlignment="1">
      <alignment horizontal="center" vertical="center"/>
    </xf>
    <xf numFmtId="14" fontId="16" fillId="4" borderId="16" xfId="0" applyNumberFormat="1" applyFont="1" applyFill="1" applyBorder="1" applyAlignment="1">
      <alignment horizontal="center" vertical="center"/>
    </xf>
    <xf numFmtId="14" fontId="16" fillId="4" borderId="55" xfId="0" applyNumberFormat="1" applyFont="1" applyFill="1" applyBorder="1" applyAlignment="1">
      <alignment horizontal="center" vertical="center"/>
    </xf>
    <xf numFmtId="0" fontId="15" fillId="5" borderId="56" xfId="0" applyFont="1" applyFill="1" applyBorder="1" applyAlignment="1">
      <alignment vertical="center"/>
    </xf>
    <xf numFmtId="0" fontId="15" fillId="5" borderId="57" xfId="0" applyFont="1" applyFill="1" applyBorder="1" applyAlignment="1">
      <alignment vertical="center"/>
    </xf>
    <xf numFmtId="0" fontId="16" fillId="4" borderId="47" xfId="0" applyFont="1" applyFill="1" applyBorder="1" applyAlignment="1">
      <alignment horizontal="center" vertical="center"/>
    </xf>
    <xf numFmtId="0" fontId="16" fillId="4" borderId="25" xfId="0" applyFont="1" applyFill="1" applyBorder="1" applyAlignment="1">
      <alignment horizontal="center" vertical="center"/>
    </xf>
    <xf numFmtId="0" fontId="30" fillId="12" borderId="17" xfId="0" applyFont="1" applyFill="1" applyBorder="1" applyAlignment="1">
      <alignment horizontal="center" vertical="center"/>
    </xf>
    <xf numFmtId="0" fontId="30" fillId="12" borderId="18" xfId="0" applyFont="1" applyFill="1" applyBorder="1" applyAlignment="1">
      <alignment horizontal="center" vertical="center"/>
    </xf>
    <xf numFmtId="0" fontId="30" fillId="12" borderId="19" xfId="0" applyFont="1" applyFill="1" applyBorder="1" applyAlignment="1">
      <alignment horizontal="center" vertical="center"/>
    </xf>
    <xf numFmtId="0" fontId="30" fillId="12" borderId="22" xfId="0" applyFont="1" applyFill="1" applyBorder="1" applyAlignment="1">
      <alignment horizontal="center" vertical="center"/>
    </xf>
    <xf numFmtId="0" fontId="30" fillId="12" borderId="23" xfId="0" applyFont="1" applyFill="1" applyBorder="1" applyAlignment="1">
      <alignment horizontal="center" vertical="center"/>
    </xf>
    <xf numFmtId="0" fontId="30" fillId="12" borderId="24" xfId="0" applyFont="1" applyFill="1" applyBorder="1" applyAlignment="1">
      <alignment horizontal="center" vertical="center"/>
    </xf>
    <xf numFmtId="0" fontId="31" fillId="12" borderId="26" xfId="0" applyFont="1" applyFill="1" applyBorder="1" applyAlignment="1">
      <alignment horizontal="center" vertical="center"/>
    </xf>
    <xf numFmtId="0" fontId="31" fillId="12" borderId="28" xfId="0" applyFont="1" applyFill="1" applyBorder="1" applyAlignment="1">
      <alignment horizontal="center" vertical="center"/>
    </xf>
    <xf numFmtId="0" fontId="16" fillId="4" borderId="56" xfId="0" applyFont="1" applyFill="1" applyBorder="1" applyAlignment="1">
      <alignment horizontal="center" vertical="center"/>
    </xf>
    <xf numFmtId="0" fontId="16" fillId="4" borderId="57" xfId="0" applyFont="1" applyFill="1" applyBorder="1" applyAlignment="1">
      <alignment horizontal="center" vertical="center"/>
    </xf>
    <xf numFmtId="0" fontId="16" fillId="7" borderId="56" xfId="0" applyFont="1" applyFill="1" applyBorder="1" applyAlignment="1">
      <alignment horizontal="center" vertical="center"/>
    </xf>
    <xf numFmtId="0" fontId="16" fillId="7" borderId="57" xfId="0" applyFont="1" applyFill="1" applyBorder="1" applyAlignment="1">
      <alignment horizontal="center" vertical="center"/>
    </xf>
    <xf numFmtId="14" fontId="16" fillId="4" borderId="56" xfId="0" applyNumberFormat="1" applyFont="1" applyFill="1" applyBorder="1" applyAlignment="1">
      <alignment horizontal="center" vertical="center"/>
    </xf>
    <xf numFmtId="14" fontId="16" fillId="4" borderId="57" xfId="0" applyNumberFormat="1" applyFont="1" applyFill="1" applyBorder="1" applyAlignment="1">
      <alignment horizontal="center" vertical="center"/>
    </xf>
    <xf numFmtId="4" fontId="16" fillId="4" borderId="56" xfId="0" applyNumberFormat="1" applyFont="1" applyFill="1" applyBorder="1" applyAlignment="1">
      <alignment horizontal="center" vertical="center"/>
    </xf>
    <xf numFmtId="4" fontId="16" fillId="4" borderId="57" xfId="0" applyNumberFormat="1" applyFont="1" applyFill="1" applyBorder="1" applyAlignment="1">
      <alignment horizontal="center" vertical="center"/>
    </xf>
    <xf numFmtId="0" fontId="28" fillId="12" borderId="26" xfId="0" applyFont="1" applyFill="1" applyBorder="1" applyAlignment="1">
      <alignment horizontal="center" vertical="center"/>
    </xf>
    <xf numFmtId="0" fontId="28" fillId="12" borderId="28" xfId="0" applyFont="1" applyFill="1" applyBorder="1" applyAlignment="1">
      <alignment horizontal="center" vertical="center"/>
    </xf>
    <xf numFmtId="0" fontId="15" fillId="5" borderId="7" xfId="0" applyFont="1" applyFill="1" applyBorder="1" applyAlignment="1">
      <alignment horizontal="center" vertical="center"/>
    </xf>
    <xf numFmtId="3" fontId="16" fillId="5" borderId="7" xfId="0" applyNumberFormat="1" applyFont="1" applyFill="1" applyBorder="1" applyAlignment="1">
      <alignment horizontal="center" vertical="center"/>
    </xf>
    <xf numFmtId="3" fontId="16" fillId="5" borderId="30" xfId="0" applyNumberFormat="1" applyFont="1" applyFill="1" applyBorder="1" applyAlignment="1">
      <alignment horizontal="center" vertical="center"/>
    </xf>
    <xf numFmtId="3" fontId="16" fillId="5" borderId="0" xfId="0" applyNumberFormat="1" applyFont="1" applyFill="1" applyAlignment="1">
      <alignment horizontal="center" vertical="center"/>
    </xf>
    <xf numFmtId="3" fontId="16" fillId="5" borderId="21" xfId="0" applyNumberFormat="1" applyFont="1" applyFill="1" applyBorder="1" applyAlignment="1">
      <alignment horizontal="center" vertical="center"/>
    </xf>
    <xf numFmtId="3" fontId="16" fillId="5" borderId="23" xfId="0" applyNumberFormat="1" applyFont="1" applyFill="1" applyBorder="1" applyAlignment="1">
      <alignment horizontal="center" vertical="center"/>
    </xf>
    <xf numFmtId="3" fontId="16" fillId="5" borderId="24" xfId="0" applyNumberFormat="1" applyFont="1" applyFill="1" applyBorder="1" applyAlignment="1">
      <alignment horizontal="center" vertical="center"/>
    </xf>
    <xf numFmtId="0" fontId="15" fillId="5" borderId="0" xfId="0" applyFont="1" applyFill="1" applyAlignment="1">
      <alignment horizontal="center" vertical="center"/>
    </xf>
    <xf numFmtId="0" fontId="15" fillId="5" borderId="23" xfId="0" applyFont="1" applyFill="1" applyBorder="1" applyAlignment="1">
      <alignment horizontal="center" vertical="center"/>
    </xf>
    <xf numFmtId="0" fontId="13" fillId="6" borderId="16" xfId="0" applyFont="1" applyFill="1" applyBorder="1" applyAlignment="1">
      <alignment horizontal="center" vertical="center"/>
    </xf>
    <xf numFmtId="0" fontId="13" fillId="6" borderId="14" xfId="0" applyFont="1" applyFill="1" applyBorder="1" applyAlignment="1">
      <alignment horizontal="center" vertical="center"/>
    </xf>
    <xf numFmtId="0" fontId="35" fillId="12" borderId="47" xfId="0" applyFont="1" applyFill="1" applyBorder="1" applyAlignment="1">
      <alignment horizontal="center" vertical="center" wrapText="1"/>
    </xf>
    <xf numFmtId="0" fontId="35" fillId="12" borderId="25" xfId="0" applyFont="1" applyFill="1" applyBorder="1" applyAlignment="1">
      <alignment horizontal="center" vertical="center" wrapText="1"/>
    </xf>
    <xf numFmtId="2" fontId="15" fillId="5" borderId="0" xfId="0" applyNumberFormat="1" applyFont="1" applyFill="1" applyAlignment="1">
      <alignment horizontal="center" vertical="center"/>
    </xf>
    <xf numFmtId="0" fontId="15" fillId="5" borderId="0" xfId="0" applyFont="1" applyFill="1" applyAlignment="1">
      <alignment horizontal="left" vertical="center"/>
    </xf>
    <xf numFmtId="0" fontId="22" fillId="5" borderId="0" xfId="0" applyFont="1" applyFill="1" applyAlignment="1">
      <alignment horizontal="left" vertical="center"/>
    </xf>
    <xf numFmtId="0" fontId="15" fillId="5" borderId="18" xfId="0" quotePrefix="1" applyFont="1" applyFill="1" applyBorder="1" applyAlignment="1">
      <alignment horizontal="center" vertical="center" wrapText="1"/>
    </xf>
    <xf numFmtId="0" fontId="15" fillId="5" borderId="0" xfId="0" quotePrefix="1" applyFont="1" applyFill="1" applyAlignment="1">
      <alignment horizontal="center" vertical="center" wrapText="1"/>
    </xf>
    <xf numFmtId="2" fontId="15" fillId="5" borderId="18" xfId="0" quotePrefix="1" applyNumberFormat="1" applyFont="1" applyFill="1" applyBorder="1" applyAlignment="1">
      <alignment horizontal="center" vertical="center" wrapText="1"/>
    </xf>
    <xf numFmtId="2" fontId="15" fillId="5" borderId="0" xfId="0" quotePrefix="1" applyNumberFormat="1" applyFont="1" applyFill="1" applyAlignment="1">
      <alignment horizontal="center" vertical="center" wrapText="1"/>
    </xf>
    <xf numFmtId="2" fontId="15" fillId="5" borderId="0" xfId="0" applyNumberFormat="1" applyFont="1" applyFill="1" applyAlignment="1">
      <alignment horizontal="center" vertical="center" wrapText="1"/>
    </xf>
    <xf numFmtId="0" fontId="28" fillId="12" borderId="27" xfId="0" applyFont="1" applyFill="1" applyBorder="1" applyAlignment="1">
      <alignment horizontal="center" vertical="center"/>
    </xf>
    <xf numFmtId="0" fontId="15" fillId="5" borderId="0" xfId="0" applyFont="1" applyFill="1" applyAlignment="1">
      <alignment horizontal="left" vertical="center" wrapText="1"/>
    </xf>
    <xf numFmtId="0" fontId="15" fillId="5" borderId="23" xfId="0" applyFont="1" applyFill="1" applyBorder="1" applyAlignment="1">
      <alignment horizontal="left" vertical="center" wrapText="1"/>
    </xf>
    <xf numFmtId="0" fontId="33" fillId="12" borderId="9" xfId="0" applyFont="1" applyFill="1" applyBorder="1" applyAlignment="1">
      <alignment horizontal="center" vertical="center"/>
    </xf>
    <xf numFmtId="0" fontId="33" fillId="12" borderId="0" xfId="0" applyFont="1" applyFill="1" applyAlignment="1">
      <alignment horizontal="center" vertical="center"/>
    </xf>
  </cellXfs>
  <cellStyles count="5">
    <cellStyle name="Calculation" xfId="2" builtinId="22"/>
    <cellStyle name="Comma" xfId="1" builtinId="3"/>
    <cellStyle name="Hyperlink" xfId="4" builtinId="8"/>
    <cellStyle name="Normal" xfId="0" builtinId="0"/>
    <cellStyle name="Note" xfId="3" builtinId="10"/>
  </cellStyles>
  <dxfs count="9">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s>
  <tableStyles count="0" defaultTableStyle="TableStyleMedium2" defaultPivotStyle="PivotStyleMedium9"/>
  <colors>
    <mruColors>
      <color rgb="FF242424"/>
      <color rgb="FF0067B8"/>
      <color rgb="FFFFFFCC"/>
      <color rgb="FFFBFB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volatileDependencies.xml><?xml version="1.0" encoding="utf-8"?>
<volTypes xmlns="http://schemas.openxmlformats.org/spreadsheetml/2006/main">
  <volType type="realTimeData">
    <main first="marketxls.marketxlsrtd">
      <tp t="s">
        <v>Please Refresh</v>
        <stp/>
        <stp>RealTime</stp>
        <stp>@CMG   221028C01570000</stp>
        <stp>ASKPRICE</stp>
        <stp>1</stp>
        <tr r="I26" s="2"/>
        <tr r="I26" s="2"/>
      </tp>
      <tp t="s">
        <v>Please Refresh</v>
        <stp/>
        <stp>RealTime</stp>
        <stp>@CMG   221028C01520000</stp>
        <stp>ASKPRICE</stp>
        <stp>1</stp>
        <tr r="I25" s="2"/>
        <tr r="I25" s="2"/>
      </tp>
      <tp t="s">
        <v>Please Refresh</v>
        <stp/>
        <stp>RealTime</stp>
        <stp>@CMG   221028P01420000</stp>
        <stp>ASKPRICE</stp>
        <stp>1</stp>
        <tr r="I24" s="2"/>
        <tr r="I24" s="2"/>
      </tp>
      <tp t="s">
        <v>Please Refresh</v>
        <stp/>
        <stp>RealTime</stp>
        <stp>@CMG   221028P01370000</stp>
        <stp>ASKPRICE</stp>
        <stp>1</stp>
        <tr r="I23" s="2"/>
        <tr r="I23" s="2"/>
      </tp>
      <tp t="s">
        <v>Please Refresh</v>
        <stp/>
        <stp>RealTime</stp>
        <stp>@CMG   221028C01520000</stp>
        <stp>BIDPRICE</stp>
        <stp>1</stp>
        <tr r="H25" s="2"/>
        <tr r="H25" s="2"/>
      </tp>
      <tp t="s">
        <v>Please Refresh</v>
        <stp/>
        <stp>RealTime</stp>
        <stp>@CMG   221028C01570000</stp>
        <stp>BIDPRICE</stp>
        <stp>1</stp>
        <tr r="H26" s="2"/>
        <tr r="H26" s="2"/>
      </tp>
      <tp t="s">
        <v>Please Refresh</v>
        <stp/>
        <stp>RealTime</stp>
        <stp>@CMG   221028P01420000</stp>
        <stp>BIDPRICE</stp>
        <stp>1</stp>
        <tr r="H24" s="2"/>
        <tr r="H24" s="2"/>
      </tp>
      <tp t="s">
        <v>Please Refresh</v>
        <stp/>
        <stp>RealTime</stp>
        <stp>@CMG   221028P01370000</stp>
        <stp>BIDPRICE</stp>
        <stp>1</stp>
        <tr r="H23" s="2"/>
        <tr r="H23" s="2"/>
      </tp>
    </main>
  </volType>
</volType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volatileDependencies" Target="volatileDependencies.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r>
              <a:rPr lang="en-US" sz="2800" b="1">
                <a:solidFill>
                  <a:sysClr val="windowText" lastClr="000000"/>
                </a:solidFill>
              </a:rPr>
              <a:t>Payoff results</a:t>
            </a:r>
          </a:p>
        </c:rich>
      </c:tx>
      <c:layout>
        <c:manualLayout>
          <c:xMode val="edge"/>
          <c:yMode val="edge"/>
          <c:x val="0.3497530244238346"/>
          <c:y val="3.7037072493597882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endParaRPr lang="en-US"/>
        </a:p>
      </c:txPr>
    </c:title>
    <c:autoTitleDeleted val="0"/>
    <c:plotArea>
      <c:layout>
        <c:manualLayout>
          <c:layoutTarget val="inner"/>
          <c:xMode val="edge"/>
          <c:yMode val="edge"/>
          <c:x val="7.3137481981820782E-2"/>
          <c:y val="0.13973517481142508"/>
          <c:w val="0.87227098603667208"/>
          <c:h val="0.83987456308101927"/>
        </c:manualLayout>
      </c:layout>
      <c:lineChart>
        <c:grouping val="standard"/>
        <c:varyColors val="0"/>
        <c:ser>
          <c:idx val="0"/>
          <c:order val="0"/>
          <c:tx>
            <c:strRef>
              <c:f>'Active Template'!$G$36</c:f>
              <c:strCache>
                <c:ptCount val="1"/>
                <c:pt idx="0">
                  <c:v>Net Payoff </c:v>
                </c:pt>
              </c:strCache>
            </c:strRef>
          </c:tx>
          <c:spPr>
            <a:ln w="22225" cap="rnd" cmpd="sng" algn="ctr">
              <a:solidFill>
                <a:schemeClr val="accent1"/>
              </a:solidFill>
              <a:round/>
            </a:ln>
            <a:effectLst/>
          </c:spPr>
          <c:marker>
            <c:symbol val="none"/>
          </c:marker>
          <c:dLbls>
            <c:delete val="1"/>
          </c:dLbls>
          <c:cat>
            <c:numRef>
              <c:f>'Active Template'!$B$37:$B$57</c:f>
              <c:numCache>
                <c:formatCode>0.00</c:formatCode>
                <c:ptCount val="21"/>
                <c:pt idx="0">
                  <c:v>1245.25</c:v>
                </c:pt>
                <c:pt idx="1">
                  <c:v>1267.2249999999999</c:v>
                </c:pt>
                <c:pt idx="2">
                  <c:v>1289.2</c:v>
                </c:pt>
                <c:pt idx="3">
                  <c:v>1311.175</c:v>
                </c:pt>
                <c:pt idx="4">
                  <c:v>1333.1499999999999</c:v>
                </c:pt>
                <c:pt idx="5">
                  <c:v>1355.125</c:v>
                </c:pt>
                <c:pt idx="6">
                  <c:v>1377.1</c:v>
                </c:pt>
                <c:pt idx="7">
                  <c:v>1399.0749999999998</c:v>
                </c:pt>
                <c:pt idx="8">
                  <c:v>1421.05</c:v>
                </c:pt>
                <c:pt idx="9">
                  <c:v>1443.0249999999999</c:v>
                </c:pt>
                <c:pt idx="10">
                  <c:v>1465</c:v>
                </c:pt>
                <c:pt idx="11">
                  <c:v>1486.9749999999999</c:v>
                </c:pt>
                <c:pt idx="12">
                  <c:v>1508.9499999999998</c:v>
                </c:pt>
                <c:pt idx="13">
                  <c:v>1530.9249999999997</c:v>
                </c:pt>
                <c:pt idx="14">
                  <c:v>1552.8999999999999</c:v>
                </c:pt>
                <c:pt idx="15">
                  <c:v>1574.8749999999998</c:v>
                </c:pt>
                <c:pt idx="16">
                  <c:v>1596.85</c:v>
                </c:pt>
                <c:pt idx="17">
                  <c:v>1618.8249999999998</c:v>
                </c:pt>
                <c:pt idx="18">
                  <c:v>1640.7999999999997</c:v>
                </c:pt>
                <c:pt idx="19">
                  <c:v>1662.7749999999999</c:v>
                </c:pt>
                <c:pt idx="20">
                  <c:v>1684.7499999999998</c:v>
                </c:pt>
              </c:numCache>
            </c:numRef>
          </c:cat>
          <c:val>
            <c:numRef>
              <c:f>'Active Template'!$G$37:$G$57</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0-DCA3-4F63-AC1C-60DB1BF5E836}"/>
            </c:ext>
          </c:extLst>
        </c:ser>
        <c:dLbls>
          <c:dLblPos val="ctr"/>
          <c:showLegendKey val="0"/>
          <c:showVal val="1"/>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1524206176"/>
        <c:axId val="1524196608"/>
      </c:lineChart>
      <c:catAx>
        <c:axId val="1524206176"/>
        <c:scaling>
          <c:orientation val="minMax"/>
        </c:scaling>
        <c:delete val="0"/>
        <c:axPos val="b"/>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spc="20" baseline="0">
                <a:solidFill>
                  <a:sysClr val="windowText" lastClr="000000"/>
                </a:solidFill>
                <a:latin typeface="+mn-lt"/>
                <a:ea typeface="+mn-ea"/>
                <a:cs typeface="+mn-cs"/>
              </a:defRPr>
            </a:pPr>
            <a:endParaRPr lang="en-US"/>
          </a:p>
        </c:txPr>
        <c:crossAx val="1524196608"/>
        <c:crosses val="autoZero"/>
        <c:auto val="1"/>
        <c:lblAlgn val="ctr"/>
        <c:lblOffset val="100"/>
        <c:noMultiLvlLbl val="1"/>
      </c:catAx>
      <c:valAx>
        <c:axId val="152419660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spc="20" baseline="0">
                <a:solidFill>
                  <a:sysClr val="windowText" lastClr="000000"/>
                </a:solidFill>
                <a:latin typeface="+mn-lt"/>
                <a:ea typeface="+mn-ea"/>
                <a:cs typeface="+mn-cs"/>
              </a:defRPr>
            </a:pPr>
            <a:endParaRPr lang="en-US"/>
          </a:p>
        </c:txPr>
        <c:crossAx val="1524206176"/>
        <c:crosses val="autoZero"/>
        <c:crossBetween val="between"/>
      </c:valAx>
      <c:spPr>
        <a:gradFill>
          <a:gsLst>
            <a:gs pos="100000">
              <a:schemeClr val="lt1">
                <a:lumMod val="95000"/>
              </a:schemeClr>
            </a:gs>
            <a:gs pos="0">
              <a:schemeClr val="lt1"/>
            </a:gs>
          </a:gsLst>
          <a:lin ang="5400000" scaled="0"/>
        </a:gradFill>
        <a:ln>
          <a:noFill/>
        </a:ln>
        <a:effectLst/>
      </c:spPr>
    </c:plotArea>
    <c:plotVisOnly val="1"/>
    <c:dispBlanksAs val="gap"/>
    <c:showDLblsOverMax val="0"/>
  </c:chart>
  <c:spPr>
    <a:solidFill>
      <a:schemeClr val="lt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Lato"/>
                <a:ea typeface="+mn-ea"/>
                <a:cs typeface="+mn-cs"/>
              </a:defRPr>
            </a:pPr>
            <a:r>
              <a:rPr lang="en-US" sz="1200">
                <a:solidFill>
                  <a:sysClr val="windowText" lastClr="000000"/>
                </a:solidFill>
                <a:latin typeface="Lato"/>
              </a:rPr>
              <a:t>Payoff results</a:t>
            </a:r>
          </a:p>
        </c:rich>
      </c:tx>
      <c:layout>
        <c:manualLayout>
          <c:xMode val="edge"/>
          <c:yMode val="edge"/>
          <c:x val="0.3497530244238346"/>
          <c:y val="3.7037072493597882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Lato"/>
              <a:ea typeface="+mn-ea"/>
              <a:cs typeface="+mn-cs"/>
            </a:defRPr>
          </a:pPr>
          <a:endParaRPr lang="en-US"/>
        </a:p>
      </c:txPr>
    </c:title>
    <c:autoTitleDeleted val="0"/>
    <c:plotArea>
      <c:layout>
        <c:manualLayout>
          <c:layoutTarget val="inner"/>
          <c:xMode val="edge"/>
          <c:yMode val="edge"/>
          <c:x val="9.1983814523184604E-2"/>
          <c:y val="0.12886411670451306"/>
          <c:w val="0.83508573928258967"/>
          <c:h val="0.77625448504330219"/>
        </c:manualLayout>
      </c:layout>
      <c:lineChart>
        <c:grouping val="standard"/>
        <c:varyColors val="0"/>
        <c:ser>
          <c:idx val="0"/>
          <c:order val="0"/>
          <c:tx>
            <c:strRef>
              <c:f>'Flat File'!$G$35</c:f>
              <c:strCache>
                <c:ptCount val="1"/>
                <c:pt idx="0">
                  <c:v>Net Payoff </c:v>
                </c:pt>
              </c:strCache>
            </c:strRef>
          </c:tx>
          <c:spPr>
            <a:ln w="19050" cap="rnd">
              <a:solidFill>
                <a:schemeClr val="accent1"/>
              </a:solidFill>
              <a:round/>
            </a:ln>
            <a:effectLst/>
          </c:spPr>
          <c:marker>
            <c:symbol val="none"/>
          </c:marker>
          <c:cat>
            <c:numRef>
              <c:f>'Flat File'!$B$36:$B$56</c:f>
              <c:numCache>
                <c:formatCode>0.00</c:formatCode>
                <c:ptCount val="21"/>
                <c:pt idx="0">
                  <c:v>190</c:v>
                </c:pt>
                <c:pt idx="1">
                  <c:v>195</c:v>
                </c:pt>
                <c:pt idx="2">
                  <c:v>200</c:v>
                </c:pt>
                <c:pt idx="3">
                  <c:v>205</c:v>
                </c:pt>
                <c:pt idx="4">
                  <c:v>210</c:v>
                </c:pt>
                <c:pt idx="5">
                  <c:v>215</c:v>
                </c:pt>
                <c:pt idx="6">
                  <c:v>220</c:v>
                </c:pt>
                <c:pt idx="7">
                  <c:v>225</c:v>
                </c:pt>
                <c:pt idx="8">
                  <c:v>230</c:v>
                </c:pt>
                <c:pt idx="9">
                  <c:v>235</c:v>
                </c:pt>
                <c:pt idx="10">
                  <c:v>240</c:v>
                </c:pt>
                <c:pt idx="11">
                  <c:v>245</c:v>
                </c:pt>
                <c:pt idx="12">
                  <c:v>250</c:v>
                </c:pt>
                <c:pt idx="13">
                  <c:v>255</c:v>
                </c:pt>
                <c:pt idx="14">
                  <c:v>260</c:v>
                </c:pt>
                <c:pt idx="15">
                  <c:v>265</c:v>
                </c:pt>
                <c:pt idx="16">
                  <c:v>270</c:v>
                </c:pt>
                <c:pt idx="17">
                  <c:v>275</c:v>
                </c:pt>
                <c:pt idx="18">
                  <c:v>280</c:v>
                </c:pt>
                <c:pt idx="19">
                  <c:v>285</c:v>
                </c:pt>
                <c:pt idx="20">
                  <c:v>290</c:v>
                </c:pt>
              </c:numCache>
            </c:numRef>
          </c:cat>
          <c:val>
            <c:numRef>
              <c:f>'Flat File'!$G$36:$G$56</c:f>
              <c:numCache>
                <c:formatCode>0.00</c:formatCode>
                <c:ptCount val="21"/>
                <c:pt idx="0">
                  <c:v>189</c:v>
                </c:pt>
                <c:pt idx="1">
                  <c:v>189.00000000000045</c:v>
                </c:pt>
                <c:pt idx="2">
                  <c:v>189</c:v>
                </c:pt>
                <c:pt idx="3">
                  <c:v>189</c:v>
                </c:pt>
                <c:pt idx="4">
                  <c:v>189</c:v>
                </c:pt>
                <c:pt idx="5">
                  <c:v>189</c:v>
                </c:pt>
                <c:pt idx="6">
                  <c:v>188.99999999999989</c:v>
                </c:pt>
                <c:pt idx="7">
                  <c:v>189</c:v>
                </c:pt>
                <c:pt idx="8">
                  <c:v>189</c:v>
                </c:pt>
                <c:pt idx="9">
                  <c:v>-311</c:v>
                </c:pt>
                <c:pt idx="10">
                  <c:v>-311</c:v>
                </c:pt>
                <c:pt idx="11">
                  <c:v>-311</c:v>
                </c:pt>
                <c:pt idx="12">
                  <c:v>189</c:v>
                </c:pt>
                <c:pt idx="13">
                  <c:v>189</c:v>
                </c:pt>
                <c:pt idx="14">
                  <c:v>189</c:v>
                </c:pt>
                <c:pt idx="15">
                  <c:v>189</c:v>
                </c:pt>
                <c:pt idx="16">
                  <c:v>189</c:v>
                </c:pt>
                <c:pt idx="17">
                  <c:v>189</c:v>
                </c:pt>
                <c:pt idx="18">
                  <c:v>189</c:v>
                </c:pt>
                <c:pt idx="19">
                  <c:v>189</c:v>
                </c:pt>
                <c:pt idx="20">
                  <c:v>189</c:v>
                </c:pt>
              </c:numCache>
            </c:numRef>
          </c:val>
          <c:smooth val="0"/>
          <c:extLst>
            <c:ext xmlns:c16="http://schemas.microsoft.com/office/drawing/2014/chart" uri="{C3380CC4-5D6E-409C-BE32-E72D297353CC}">
              <c16:uniqueId val="{00000000-4007-484B-BB77-A4A1B83ADE6C}"/>
            </c:ext>
          </c:extLst>
        </c:ser>
        <c:dLbls>
          <c:showLegendKey val="0"/>
          <c:showVal val="0"/>
          <c:showCatName val="0"/>
          <c:showSerName val="0"/>
          <c:showPercent val="0"/>
          <c:showBubbleSize val="0"/>
        </c:dLbls>
        <c:smooth val="0"/>
        <c:axId val="1524206176"/>
        <c:axId val="1524196608"/>
      </c:lineChart>
      <c:catAx>
        <c:axId val="152420617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4196608"/>
        <c:crosses val="autoZero"/>
        <c:auto val="1"/>
        <c:lblAlgn val="ctr"/>
        <c:lblOffset val="100"/>
        <c:noMultiLvlLbl val="1"/>
      </c:catAx>
      <c:valAx>
        <c:axId val="152419660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4206176"/>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https://marketxls.com/"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marketxls.com/" TargetMode="External"/><Relationship Id="rId1" Type="http://schemas.openxmlformats.org/officeDocument/2006/relationships/chart" Target="../charts/chart1.xml"/><Relationship Id="rId5" Type="http://schemas.openxmlformats.org/officeDocument/2006/relationships/hyperlink" Target="https://marketxls.com/pricing" TargetMode="External"/><Relationship Id="rId4" Type="http://schemas.openxmlformats.org/officeDocument/2006/relationships/image" Target="../media/image2.sv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marketxls.com/pricing" TargetMode="External"/><Relationship Id="rId1" Type="http://schemas.openxmlformats.org/officeDocument/2006/relationships/chart" Target="../charts/chart2.xml"/><Relationship Id="rId4" Type="http://schemas.openxmlformats.org/officeDocument/2006/relationships/image" Target="../media/image2.svg"/></Relationships>
</file>

<file path=xl/drawings/drawing1.xml><?xml version="1.0" encoding="utf-8"?>
<xdr:wsDr xmlns:xdr="http://schemas.openxmlformats.org/drawingml/2006/spreadsheetDrawing" xmlns:a="http://schemas.openxmlformats.org/drawingml/2006/main">
  <xdr:twoCellAnchor editAs="oneCell">
    <xdr:from>
      <xdr:col>0</xdr:col>
      <xdr:colOff>450574</xdr:colOff>
      <xdr:row>0</xdr:row>
      <xdr:rowOff>212035</xdr:rowOff>
    </xdr:from>
    <xdr:to>
      <xdr:col>4</xdr:col>
      <xdr:colOff>93069</xdr:colOff>
      <xdr:row>2</xdr:row>
      <xdr:rowOff>48806</xdr:rowOff>
    </xdr:to>
    <xdr:pic>
      <xdr:nvPicPr>
        <xdr:cNvPr id="2" name="Graphic 1">
          <a:hlinkClick xmlns:r="http://schemas.openxmlformats.org/officeDocument/2006/relationships" r:id="rId1"/>
          <a:extLst>
            <a:ext uri="{FF2B5EF4-FFF2-40B4-BE49-F238E27FC236}">
              <a16:creationId xmlns:a16="http://schemas.microsoft.com/office/drawing/2014/main" id="{EADB7A65-CD29-427C-B6C1-76FBCD8EFCE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50574" y="212035"/>
          <a:ext cx="1665978" cy="2958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295629</xdr:colOff>
      <xdr:row>40</xdr:row>
      <xdr:rowOff>95250</xdr:rowOff>
    </xdr:from>
    <xdr:to>
      <xdr:col>12</xdr:col>
      <xdr:colOff>87268</xdr:colOff>
      <xdr:row>57</xdr:row>
      <xdr:rowOff>0</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361194</xdr:colOff>
      <xdr:row>0</xdr:row>
      <xdr:rowOff>173298</xdr:rowOff>
    </xdr:from>
    <xdr:to>
      <xdr:col>8</xdr:col>
      <xdr:colOff>45</xdr:colOff>
      <xdr:row>3</xdr:row>
      <xdr:rowOff>209550</xdr:rowOff>
    </xdr:to>
    <xdr:pic>
      <xdr:nvPicPr>
        <xdr:cNvPr id="2" name="Graphic 1">
          <a:hlinkClick xmlns:r="http://schemas.openxmlformats.org/officeDocument/2006/relationships" r:id="rId2"/>
          <a:extLst>
            <a:ext uri="{FF2B5EF4-FFF2-40B4-BE49-F238E27FC236}">
              <a16:creationId xmlns:a16="http://schemas.microsoft.com/office/drawing/2014/main" id="{8DD4F9F8-2A42-4283-91FD-5F43E2A467B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242314" y="173298"/>
          <a:ext cx="4139731" cy="737292"/>
        </a:xfrm>
        <a:prstGeom prst="rect">
          <a:avLst/>
        </a:prstGeom>
      </xdr:spPr>
    </xdr:pic>
    <xdr:clientData/>
  </xdr:twoCellAnchor>
  <xdr:twoCellAnchor editAs="absolute">
    <xdr:from>
      <xdr:col>10</xdr:col>
      <xdr:colOff>312062</xdr:colOff>
      <xdr:row>54</xdr:row>
      <xdr:rowOff>66675</xdr:rowOff>
    </xdr:from>
    <xdr:to>
      <xdr:col>11</xdr:col>
      <xdr:colOff>733838</xdr:colOff>
      <xdr:row>55</xdr:row>
      <xdr:rowOff>94278</xdr:rowOff>
    </xdr:to>
    <xdr:pic>
      <xdr:nvPicPr>
        <xdr:cNvPr id="6" name="Graphic 5">
          <a:hlinkClick xmlns:r="http://schemas.openxmlformats.org/officeDocument/2006/relationships" r:id="rId5"/>
          <a:extLst>
            <a:ext uri="{FF2B5EF4-FFF2-40B4-BE49-F238E27FC236}">
              <a16:creationId xmlns:a16="http://schemas.microsoft.com/office/drawing/2014/main" id="{9D5D5E5E-AB63-484D-9467-6492AD7D318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1427737" y="12801600"/>
          <a:ext cx="1317126" cy="2562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493619</xdr:colOff>
      <xdr:row>39</xdr:row>
      <xdr:rowOff>216089</xdr:rowOff>
    </xdr:from>
    <xdr:to>
      <xdr:col>11</xdr:col>
      <xdr:colOff>861732</xdr:colOff>
      <xdr:row>56</xdr:row>
      <xdr:rowOff>11373</xdr:rowOff>
    </xdr:to>
    <xdr:graphicFrame macro="">
      <xdr:nvGraphicFramePr>
        <xdr:cNvPr id="2" name="Chart 1">
          <a:extLst>
            <a:ext uri="{FF2B5EF4-FFF2-40B4-BE49-F238E27FC236}">
              <a16:creationId xmlns:a16="http://schemas.microsoft.com/office/drawing/2014/main" id="{2A17B76F-30A1-4C7A-AB6A-987941E527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1036320</xdr:colOff>
      <xdr:row>0</xdr:row>
      <xdr:rowOff>220980</xdr:rowOff>
    </xdr:from>
    <xdr:to>
      <xdr:col>11</xdr:col>
      <xdr:colOff>883920</xdr:colOff>
      <xdr:row>3</xdr:row>
      <xdr:rowOff>129540</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B31077BA-7624-42AD-A9EE-1C44EBCA6B41}"/>
            </a:ext>
          </a:extLst>
        </xdr:cNvPr>
        <xdr:cNvSpPr/>
      </xdr:nvSpPr>
      <xdr:spPr>
        <a:xfrm>
          <a:off x="6210300" y="220980"/>
          <a:ext cx="6294120" cy="59436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IN" sz="2000" b="1">
              <a:solidFill>
                <a:srgbClr val="0067B8"/>
              </a:solidFill>
              <a:latin typeface="Lato" panose="020F0502020204030203" pitchFamily="34" charset="0"/>
              <a:ea typeface="Lato" panose="020F0502020204030203" pitchFamily="34" charset="0"/>
              <a:cs typeface="Lato" panose="020F0502020204030203" pitchFamily="34" charset="0"/>
            </a:rPr>
            <a:t>For</a:t>
          </a:r>
          <a:r>
            <a:rPr lang="en-IN" sz="2000" b="1" baseline="0">
              <a:solidFill>
                <a:srgbClr val="0067B8"/>
              </a:solidFill>
              <a:latin typeface="Lato" panose="020F0502020204030203" pitchFamily="34" charset="0"/>
              <a:ea typeface="Lato" panose="020F0502020204030203" pitchFamily="34" charset="0"/>
              <a:cs typeface="Lato" panose="020F0502020204030203" pitchFamily="34" charset="0"/>
            </a:rPr>
            <a:t> real-time updates, s</a:t>
          </a:r>
          <a:r>
            <a:rPr lang="en-IN" sz="2000" b="1">
              <a:solidFill>
                <a:srgbClr val="0067B8"/>
              </a:solidFill>
              <a:latin typeface="Lato" panose="020F0502020204030203" pitchFamily="34" charset="0"/>
              <a:ea typeface="Lato" panose="020F0502020204030203" pitchFamily="34" charset="0"/>
              <a:cs typeface="Lato" panose="020F0502020204030203" pitchFamily="34" charset="0"/>
            </a:rPr>
            <a:t>ubscribe to</a:t>
          </a:r>
        </a:p>
      </xdr:txBody>
    </xdr:sp>
    <xdr:clientData/>
  </xdr:twoCellAnchor>
  <xdr:twoCellAnchor editAs="oneCell">
    <xdr:from>
      <xdr:col>9</xdr:col>
      <xdr:colOff>797242</xdr:colOff>
      <xdr:row>1</xdr:row>
      <xdr:rowOff>149542</xdr:rowOff>
    </xdr:from>
    <xdr:to>
      <xdr:col>11</xdr:col>
      <xdr:colOff>333622</xdr:colOff>
      <xdr:row>2</xdr:row>
      <xdr:rowOff>213360</xdr:rowOff>
    </xdr:to>
    <xdr:pic>
      <xdr:nvPicPr>
        <xdr:cNvPr id="5" name="Graphic 4">
          <a:hlinkClick xmlns:r="http://schemas.openxmlformats.org/officeDocument/2006/relationships" r:id="rId2"/>
          <a:extLst>
            <a:ext uri="{FF2B5EF4-FFF2-40B4-BE49-F238E27FC236}">
              <a16:creationId xmlns:a16="http://schemas.microsoft.com/office/drawing/2014/main" id="{48DF6457-446F-4C10-A8D9-0BA25CFC773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268902" y="378142"/>
          <a:ext cx="1669980" cy="2924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xdr:colOff>
      <xdr:row>1</xdr:row>
      <xdr:rowOff>17145</xdr:rowOff>
    </xdr:from>
    <xdr:to>
      <xdr:col>7</xdr:col>
      <xdr:colOff>7620</xdr:colOff>
      <xdr:row>37</xdr:row>
      <xdr:rowOff>140970</xdr:rowOff>
    </xdr:to>
    <xdr:sp macro="" textlink="">
      <xdr:nvSpPr>
        <xdr:cNvPr id="2" name="TextBox 1">
          <a:extLst>
            <a:ext uri="{FF2B5EF4-FFF2-40B4-BE49-F238E27FC236}">
              <a16:creationId xmlns:a16="http://schemas.microsoft.com/office/drawing/2014/main" id="{23B7454B-4775-4AD0-9179-8FAB4C732992}"/>
            </a:ext>
          </a:extLst>
        </xdr:cNvPr>
        <xdr:cNvSpPr txBox="1"/>
      </xdr:nvSpPr>
      <xdr:spPr>
        <a:xfrm>
          <a:off x="461010" y="200025"/>
          <a:ext cx="7753350" cy="6783705"/>
        </a:xfrm>
        <a:prstGeom prst="rect">
          <a:avLst/>
        </a:prstGeom>
        <a:ln/>
        <a:effectLst>
          <a:glow rad="101600">
            <a:schemeClr val="tx1">
              <a:alpha val="60000"/>
            </a:schemeClr>
          </a:glow>
        </a:effectLst>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400" b="1" u="sng">
              <a:solidFill>
                <a:srgbClr val="FF0000"/>
              </a:solidFill>
              <a:effectLst/>
              <a:latin typeface="Lato" panose="020F0502020204030203" pitchFamily="34" charset="0"/>
              <a:ea typeface="+mn-ea"/>
              <a:cs typeface="+mn-cs"/>
            </a:rPr>
            <a:t>TERMS AND CONDITION OF USE</a:t>
          </a:r>
        </a:p>
        <a:p>
          <a:endParaRPr lang="en-US" sz="1300">
            <a:solidFill>
              <a:schemeClr val="dk1"/>
            </a:solidFill>
            <a:effectLst/>
            <a:latin typeface="Lato" panose="020F0502020204030203" pitchFamily="34" charset="0"/>
            <a:ea typeface="+mn-ea"/>
            <a:cs typeface="+mn-cs"/>
          </a:endParaRPr>
        </a:p>
        <a:p>
          <a:r>
            <a:rPr lang="en-US" sz="1300">
              <a:solidFill>
                <a:schemeClr val="dk1"/>
              </a:solidFill>
              <a:effectLst/>
              <a:latin typeface="Lato" panose="020F0502020204030203" pitchFamily="34" charset="0"/>
              <a:ea typeface="+mn-ea"/>
              <a:cs typeface="+mn-cs"/>
            </a:rPr>
            <a:t>These templates should not be considered as an advertisement or advice, professional or otherwise. You are requested to consider all the risk factors, including your financial condition, suitability to risk-return profile, and other similar conditions. These templates do not account for any professional advice but are merely some guidelines to explain the concept. It would be best if you did NOT make your investment decisions solely based on these templates.</a:t>
          </a:r>
        </a:p>
        <a:p>
          <a:br>
            <a:rPr lang="en-US" sz="1300">
              <a:solidFill>
                <a:schemeClr val="dk1"/>
              </a:solidFill>
              <a:effectLst/>
              <a:latin typeface="Lato" panose="020F0502020204030203" pitchFamily="34" charset="0"/>
              <a:ea typeface="+mn-ea"/>
              <a:cs typeface="+mn-cs"/>
            </a:rPr>
          </a:br>
          <a:r>
            <a:rPr lang="en-US" sz="1300">
              <a:solidFill>
                <a:schemeClr val="dk1"/>
              </a:solidFill>
              <a:effectLst/>
              <a:latin typeface="Lato" panose="020F0502020204030203" pitchFamily="34" charset="0"/>
              <a:ea typeface="+mn-ea"/>
              <a:cs typeface="+mn-cs"/>
            </a:rPr>
            <a:t>These templates are for your personal use only.</a:t>
          </a:r>
        </a:p>
        <a:p>
          <a:br>
            <a:rPr lang="en-US" sz="1300">
              <a:solidFill>
                <a:schemeClr val="dk1"/>
              </a:solidFill>
              <a:effectLst/>
              <a:latin typeface="Lato" panose="020F0502020204030203" pitchFamily="34" charset="0"/>
              <a:ea typeface="+mn-ea"/>
              <a:cs typeface="+mn-cs"/>
            </a:rPr>
          </a:br>
          <a:r>
            <a:rPr lang="en-US" sz="1300">
              <a:solidFill>
                <a:schemeClr val="dk1"/>
              </a:solidFill>
              <a:effectLst/>
              <a:latin typeface="Lato" panose="020F0502020204030203" pitchFamily="34" charset="0"/>
              <a:ea typeface="+mn-ea"/>
              <a:cs typeface="+mn-cs"/>
            </a:rPr>
            <a:t>We have reviewed these templates, and they are believed to be reliable though MarketXLS Limited can not guarantee their accuracy or completeness. Neither MarketXLS Limited nor any person associated with it will accept any liability arising out of the use or misuse of these templates.</a:t>
          </a:r>
        </a:p>
        <a:p>
          <a:br>
            <a:rPr lang="en-US" sz="1300">
              <a:solidFill>
                <a:schemeClr val="dk1"/>
              </a:solidFill>
              <a:effectLst/>
              <a:latin typeface="Lato" panose="020F0502020204030203" pitchFamily="34" charset="0"/>
              <a:ea typeface="+mn-ea"/>
              <a:cs typeface="+mn-cs"/>
            </a:rPr>
          </a:br>
          <a:r>
            <a:rPr lang="en-US" sz="1300">
              <a:solidFill>
                <a:schemeClr val="dk1"/>
              </a:solidFill>
              <a:effectLst/>
              <a:latin typeface="Lato" panose="020F0502020204030203" pitchFamily="34" charset="0"/>
              <a:ea typeface="+mn-ea"/>
              <a:cs typeface="+mn-cs"/>
            </a:rPr>
            <a:t>Past performance is not a guide for future performance. Certain transactions involve substantial risk and are not suitable for all investors, like derivatives are a sophisticated investment instrument. The investor is requested to take into consideration all the risk factors before actually trading in derivative contracts.</a:t>
          </a:r>
        </a:p>
        <a:p>
          <a:br>
            <a:rPr lang="en-US" sz="1300">
              <a:solidFill>
                <a:schemeClr val="dk1"/>
              </a:solidFill>
              <a:effectLst/>
              <a:latin typeface="Lato" panose="020F0502020204030203" pitchFamily="34" charset="0"/>
              <a:ea typeface="+mn-ea"/>
              <a:cs typeface="+mn-cs"/>
            </a:rPr>
          </a:br>
          <a:r>
            <a:rPr lang="en-US" sz="1300">
              <a:solidFill>
                <a:schemeClr val="dk1"/>
              </a:solidFill>
              <a:effectLst/>
              <a:latin typeface="Lato" panose="020F0502020204030203" pitchFamily="34" charset="0"/>
              <a:ea typeface="+mn-ea"/>
              <a:cs typeface="+mn-cs"/>
            </a:rPr>
            <a:t>While we endeavor to update the information discussed in these templates, there may be regulatory, compliance, or other reasons that prevent us from doing so.</a:t>
          </a:r>
        </a:p>
        <a:p>
          <a:br>
            <a:rPr lang="en-US" sz="1300">
              <a:solidFill>
                <a:schemeClr val="dk1"/>
              </a:solidFill>
              <a:effectLst/>
              <a:latin typeface="Lato" panose="020F0502020204030203" pitchFamily="34" charset="0"/>
              <a:ea typeface="+mn-ea"/>
              <a:cs typeface="+mn-cs"/>
            </a:rPr>
          </a:br>
          <a:r>
            <a:rPr lang="en-US" sz="1300">
              <a:solidFill>
                <a:schemeClr val="dk1"/>
              </a:solidFill>
              <a:effectLst/>
              <a:latin typeface="Lato" panose="020F0502020204030203" pitchFamily="34" charset="0"/>
              <a:ea typeface="+mn-ea"/>
              <a:cs typeface="+mn-cs"/>
            </a:rPr>
            <a:t>The resulting output from these templates is general and do not consider your risk appetite or investment objective</a:t>
          </a:r>
        </a:p>
        <a:p>
          <a:br>
            <a:rPr lang="en-US" sz="1300">
              <a:solidFill>
                <a:schemeClr val="dk1"/>
              </a:solidFill>
              <a:effectLst/>
              <a:latin typeface="Lato" panose="020F0502020204030203" pitchFamily="34" charset="0"/>
              <a:ea typeface="+mn-ea"/>
              <a:cs typeface="+mn-cs"/>
            </a:rPr>
          </a:br>
          <a:r>
            <a:rPr lang="en-US" sz="1300">
              <a:solidFill>
                <a:schemeClr val="dk1"/>
              </a:solidFill>
              <a:effectLst/>
              <a:latin typeface="Lato" panose="020F0502020204030203" pitchFamily="34" charset="0"/>
              <a:ea typeface="+mn-ea"/>
              <a:cs typeface="+mn-cs"/>
            </a:rPr>
            <a:t>No part of these templates may be duplicated in any form and redistributed without MarketXLS Limited's prior consent. These templates are not for public distribution and have been furnished solely for your information, and must not be reproduced or redistributed to any other person. Persons into whose possession these templates may come are required to observe these restrictions.</a:t>
          </a:r>
        </a:p>
        <a:p>
          <a:br>
            <a:rPr lang="en-US" sz="1300">
              <a:solidFill>
                <a:schemeClr val="dk1"/>
              </a:solidFill>
              <a:effectLst/>
              <a:latin typeface="Lato" panose="020F0502020204030203" pitchFamily="34" charset="0"/>
              <a:ea typeface="+mn-ea"/>
              <a:cs typeface="+mn-cs"/>
            </a:rPr>
          </a:br>
          <a:r>
            <a:rPr lang="en-US" sz="1300">
              <a:solidFill>
                <a:schemeClr val="dk1"/>
              </a:solidFill>
              <a:effectLst/>
              <a:latin typeface="Lato" panose="020F0502020204030203" pitchFamily="34" charset="0"/>
              <a:ea typeface="+mn-ea"/>
              <a:cs typeface="+mn-cs"/>
            </a:rPr>
            <a:t>Due to the templates' digital nature, we are not in a position to entertain any refunds for the templates.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arketxls.com/" TargetMode="External"/><Relationship Id="rId1" Type="http://schemas.openxmlformats.org/officeDocument/2006/relationships/hyperlink" Target="https://www.theoptionsguide.com/reverse-iron-condor.asp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54"/>
  <sheetViews>
    <sheetView tabSelected="1" zoomScaleNormal="100" workbookViewId="0"/>
  </sheetViews>
  <sheetFormatPr defaultColWidth="0" defaultRowHeight="14" zeroHeight="1" x14ac:dyDescent="0.35"/>
  <cols>
    <col min="1" max="1" width="6.54296875" style="2" customWidth="1"/>
    <col min="2" max="2" width="1.81640625" style="14" customWidth="1"/>
    <col min="3" max="3" width="12.1796875" style="2" customWidth="1"/>
    <col min="4" max="4" width="9.1796875" style="2" customWidth="1"/>
    <col min="5" max="5" width="22" style="2" customWidth="1"/>
    <col min="6" max="6" width="9.453125" style="2" customWidth="1"/>
    <col min="7" max="7" width="28.1796875" style="2" customWidth="1"/>
    <col min="8" max="8" width="6.453125" style="2" customWidth="1"/>
    <col min="9" max="10" width="8.81640625" style="2" customWidth="1"/>
    <col min="11" max="11" width="1.81640625" style="2" customWidth="1"/>
    <col min="12" max="12" width="6.54296875" style="2" customWidth="1"/>
    <col min="13" max="17" width="8.81640625" style="2" hidden="1" customWidth="1"/>
    <col min="18" max="19" width="14.1796875" style="2" hidden="1" customWidth="1"/>
    <col min="20" max="28" width="0" style="2" hidden="1" customWidth="1"/>
    <col min="29" max="16384" width="8.81640625" style="2" hidden="1"/>
  </cols>
  <sheetData>
    <row r="1" spans="1:27" ht="18" customHeight="1" x14ac:dyDescent="0.35">
      <c r="A1" s="105"/>
      <c r="B1" s="120"/>
      <c r="C1" s="106"/>
      <c r="D1" s="106"/>
      <c r="E1" s="106"/>
      <c r="F1" s="106"/>
      <c r="G1" s="106"/>
      <c r="H1" s="106"/>
      <c r="I1" s="106"/>
      <c r="J1" s="106"/>
      <c r="K1" s="106"/>
      <c r="L1" s="107"/>
    </row>
    <row r="2" spans="1:27" ht="18" customHeight="1" x14ac:dyDescent="0.35">
      <c r="A2" s="121"/>
      <c r="B2" s="122"/>
      <c r="C2" s="123"/>
      <c r="D2" s="123"/>
      <c r="E2" s="123"/>
      <c r="F2" s="123"/>
      <c r="G2" s="123"/>
      <c r="H2" s="123"/>
      <c r="I2" s="123"/>
      <c r="J2" s="123"/>
      <c r="K2" s="123"/>
      <c r="L2" s="124"/>
      <c r="M2" s="13"/>
      <c r="N2" s="13"/>
      <c r="O2" s="13"/>
      <c r="P2" s="13"/>
      <c r="Q2" s="13"/>
      <c r="R2" s="13"/>
      <c r="S2" s="13"/>
      <c r="T2" s="13"/>
      <c r="U2" s="13"/>
      <c r="V2" s="13"/>
      <c r="W2" s="13"/>
      <c r="X2" s="13"/>
      <c r="Y2" s="13"/>
      <c r="Z2" s="13"/>
      <c r="AA2" s="13"/>
    </row>
    <row r="3" spans="1:27" ht="18" customHeight="1" thickBot="1" x14ac:dyDescent="0.4">
      <c r="A3" s="121"/>
      <c r="B3" s="122"/>
      <c r="C3" s="123"/>
      <c r="D3" s="123"/>
      <c r="E3" s="123"/>
      <c r="F3" s="123"/>
      <c r="G3" s="123"/>
      <c r="H3" s="123"/>
      <c r="I3" s="123"/>
      <c r="J3" s="123"/>
      <c r="K3" s="123"/>
      <c r="L3" s="124"/>
      <c r="M3" s="13"/>
      <c r="N3" s="13"/>
      <c r="O3" s="13"/>
      <c r="P3" s="13"/>
      <c r="Q3" s="13"/>
      <c r="R3" s="13"/>
      <c r="S3" s="13"/>
      <c r="T3" s="13"/>
      <c r="U3" s="13"/>
      <c r="V3" s="13"/>
      <c r="W3" s="13"/>
      <c r="X3" s="13"/>
      <c r="Y3" s="13"/>
      <c r="Z3" s="13"/>
      <c r="AA3" s="13"/>
    </row>
    <row r="4" spans="1:27" ht="18" customHeight="1" x14ac:dyDescent="0.35">
      <c r="A4" s="121"/>
      <c r="B4" s="147" t="s">
        <v>28</v>
      </c>
      <c r="C4" s="148"/>
      <c r="D4" s="148"/>
      <c r="E4" s="148"/>
      <c r="F4" s="148"/>
      <c r="G4" s="149"/>
      <c r="H4" s="123"/>
      <c r="I4" s="123"/>
      <c r="J4" s="123"/>
      <c r="K4" s="123"/>
      <c r="L4" s="124"/>
      <c r="M4" s="13"/>
      <c r="N4" s="13"/>
      <c r="O4" s="13"/>
      <c r="P4" s="13"/>
      <c r="Q4" s="13"/>
      <c r="R4" s="13"/>
      <c r="S4" s="13"/>
      <c r="T4" s="13"/>
      <c r="U4" s="13"/>
      <c r="V4" s="13"/>
      <c r="W4" s="13"/>
      <c r="X4" s="13"/>
      <c r="Y4" s="13"/>
      <c r="Z4" s="13"/>
      <c r="AA4" s="13"/>
    </row>
    <row r="5" spans="1:27" ht="18" customHeight="1" thickBot="1" x14ac:dyDescent="0.4">
      <c r="A5" s="121"/>
      <c r="B5" s="150" t="s">
        <v>54</v>
      </c>
      <c r="C5" s="151"/>
      <c r="D5" s="151"/>
      <c r="E5" s="151"/>
      <c r="F5" s="151"/>
      <c r="G5" s="152"/>
      <c r="H5" s="123"/>
      <c r="I5" s="123"/>
      <c r="J5" s="123"/>
      <c r="K5" s="123"/>
      <c r="L5" s="124"/>
      <c r="M5" s="13"/>
      <c r="N5" s="13"/>
      <c r="O5" s="13"/>
      <c r="P5" s="13"/>
      <c r="Q5" s="13"/>
      <c r="R5" s="13"/>
      <c r="S5" s="13"/>
      <c r="T5" s="13"/>
      <c r="U5" s="13"/>
      <c r="V5" s="13"/>
      <c r="W5" s="13"/>
      <c r="X5" s="13"/>
      <c r="Y5" s="13"/>
      <c r="Z5" s="13"/>
      <c r="AA5" s="13"/>
    </row>
    <row r="6" spans="1:27" ht="18" customHeight="1" x14ac:dyDescent="0.35">
      <c r="A6" s="121"/>
      <c r="B6" s="125" t="s">
        <v>29</v>
      </c>
      <c r="C6" s="126"/>
      <c r="D6" s="125"/>
      <c r="E6" s="126" t="s">
        <v>30</v>
      </c>
      <c r="F6" s="125"/>
      <c r="G6" s="123"/>
      <c r="H6" s="123"/>
      <c r="I6" s="123"/>
      <c r="J6" s="123"/>
      <c r="K6" s="123"/>
      <c r="L6" s="124"/>
      <c r="M6" s="13"/>
      <c r="N6" s="13"/>
      <c r="O6" s="13"/>
      <c r="P6" s="13"/>
      <c r="Q6" s="13"/>
      <c r="R6" s="13"/>
      <c r="S6" s="13"/>
      <c r="T6" s="13"/>
      <c r="U6" s="13"/>
      <c r="V6" s="13"/>
      <c r="W6" s="13"/>
      <c r="X6" s="13"/>
      <c r="Y6" s="13"/>
      <c r="Z6" s="13"/>
      <c r="AA6" s="13"/>
    </row>
    <row r="7" spans="1:27" ht="18" customHeight="1" x14ac:dyDescent="0.35">
      <c r="A7" s="108"/>
      <c r="B7" s="127"/>
      <c r="C7" s="109"/>
      <c r="D7" s="109"/>
      <c r="E7" s="109"/>
      <c r="F7" s="109"/>
      <c r="G7" s="109"/>
      <c r="H7" s="109"/>
      <c r="I7" s="109"/>
      <c r="J7" s="109"/>
      <c r="K7" s="109"/>
      <c r="L7" s="110"/>
    </row>
    <row r="8" spans="1:27" ht="25" hidden="1" x14ac:dyDescent="0.35">
      <c r="A8" s="108"/>
      <c r="B8" s="127"/>
      <c r="C8" s="154" t="s">
        <v>27</v>
      </c>
      <c r="D8" s="155"/>
      <c r="E8" s="155"/>
      <c r="F8" s="155"/>
      <c r="G8" s="155"/>
      <c r="H8" s="155"/>
      <c r="I8" s="155"/>
      <c r="J8" s="156"/>
      <c r="K8" s="109"/>
      <c r="L8" s="110"/>
    </row>
    <row r="9" spans="1:27" ht="18" customHeight="1" x14ac:dyDescent="0.35">
      <c r="A9" s="108"/>
      <c r="B9" s="127"/>
      <c r="C9" s="128"/>
      <c r="D9" s="128"/>
      <c r="E9" s="128"/>
      <c r="F9" s="128"/>
      <c r="G9" s="128"/>
      <c r="H9" s="128"/>
      <c r="I9" s="109"/>
      <c r="J9" s="109"/>
      <c r="K9" s="109"/>
      <c r="L9" s="110"/>
    </row>
    <row r="10" spans="1:27" ht="18" customHeight="1" x14ac:dyDescent="0.35">
      <c r="A10" s="108"/>
      <c r="B10" s="18"/>
      <c r="C10" s="71" t="s">
        <v>0</v>
      </c>
      <c r="D10" s="71"/>
      <c r="E10" s="71"/>
      <c r="F10" s="71"/>
      <c r="G10" s="71"/>
      <c r="H10" s="71"/>
      <c r="I10" s="71"/>
      <c r="J10" s="71"/>
      <c r="K10" s="16"/>
      <c r="L10" s="110"/>
    </row>
    <row r="11" spans="1:27" ht="18" customHeight="1" x14ac:dyDescent="0.35">
      <c r="A11" s="108"/>
      <c r="B11" s="76"/>
      <c r="C11" s="157" t="s">
        <v>47</v>
      </c>
      <c r="D11" s="157"/>
      <c r="E11" s="157"/>
      <c r="F11" s="157"/>
      <c r="G11" s="157"/>
      <c r="H11" s="157"/>
      <c r="I11" s="157"/>
      <c r="J11" s="157"/>
      <c r="K11" s="73"/>
      <c r="L11" s="110"/>
    </row>
    <row r="12" spans="1:27" ht="18" customHeight="1" x14ac:dyDescent="0.35">
      <c r="A12" s="108"/>
      <c r="B12" s="72"/>
      <c r="C12" s="157"/>
      <c r="D12" s="157"/>
      <c r="E12" s="157"/>
      <c r="F12" s="157"/>
      <c r="G12" s="157"/>
      <c r="H12" s="157"/>
      <c r="I12" s="157"/>
      <c r="J12" s="157"/>
      <c r="K12" s="73"/>
      <c r="L12" s="110"/>
    </row>
    <row r="13" spans="1:27" ht="18" customHeight="1" x14ac:dyDescent="0.35">
      <c r="A13" s="108"/>
      <c r="B13" s="72"/>
      <c r="C13" s="157"/>
      <c r="D13" s="157"/>
      <c r="E13" s="157"/>
      <c r="F13" s="157"/>
      <c r="G13" s="157"/>
      <c r="H13" s="157"/>
      <c r="I13" s="157"/>
      <c r="J13" s="157"/>
      <c r="K13" s="73"/>
      <c r="L13" s="110"/>
    </row>
    <row r="14" spans="1:27" ht="18" customHeight="1" x14ac:dyDescent="0.35">
      <c r="A14" s="108"/>
      <c r="B14" s="72"/>
      <c r="C14" s="157"/>
      <c r="D14" s="157"/>
      <c r="E14" s="157"/>
      <c r="F14" s="157"/>
      <c r="G14" s="157"/>
      <c r="H14" s="157"/>
      <c r="I14" s="157"/>
      <c r="J14" s="157"/>
      <c r="K14" s="73"/>
      <c r="L14" s="110"/>
    </row>
    <row r="15" spans="1:27" ht="18" customHeight="1" x14ac:dyDescent="0.35">
      <c r="A15" s="108"/>
      <c r="B15" s="72"/>
      <c r="C15" s="157"/>
      <c r="D15" s="157"/>
      <c r="E15" s="157"/>
      <c r="F15" s="157"/>
      <c r="G15" s="157"/>
      <c r="H15" s="157"/>
      <c r="I15" s="157"/>
      <c r="J15" s="157"/>
      <c r="K15" s="73"/>
      <c r="L15" s="110"/>
    </row>
    <row r="16" spans="1:27" ht="18" customHeight="1" x14ac:dyDescent="0.35">
      <c r="A16" s="108"/>
      <c r="B16" s="74"/>
      <c r="C16" s="158"/>
      <c r="D16" s="158"/>
      <c r="E16" s="158"/>
      <c r="F16" s="158"/>
      <c r="G16" s="158"/>
      <c r="H16" s="158"/>
      <c r="I16" s="158"/>
      <c r="J16" s="158"/>
      <c r="K16" s="75"/>
      <c r="L16" s="110"/>
    </row>
    <row r="17" spans="1:12" ht="18" customHeight="1" x14ac:dyDescent="0.35">
      <c r="A17" s="108"/>
      <c r="B17" s="129"/>
      <c r="C17" s="129"/>
      <c r="D17" s="129"/>
      <c r="E17" s="129"/>
      <c r="F17" s="129"/>
      <c r="G17" s="129"/>
      <c r="H17" s="129"/>
      <c r="I17" s="129"/>
      <c r="J17" s="129"/>
      <c r="K17" s="109"/>
      <c r="L17" s="110"/>
    </row>
    <row r="18" spans="1:12" ht="18" customHeight="1" x14ac:dyDescent="0.35">
      <c r="A18" s="108"/>
      <c r="B18" s="77"/>
      <c r="C18" s="71" t="s">
        <v>27</v>
      </c>
      <c r="D18" s="15"/>
      <c r="E18" s="15"/>
      <c r="F18" s="15"/>
      <c r="G18" s="15"/>
      <c r="H18" s="15"/>
      <c r="I18" s="15"/>
      <c r="J18" s="15"/>
      <c r="K18" s="16"/>
      <c r="L18" s="110"/>
    </row>
    <row r="19" spans="1:12" ht="18" customHeight="1" x14ac:dyDescent="0.35">
      <c r="A19" s="108"/>
      <c r="B19" s="78"/>
      <c r="C19" s="157" t="s">
        <v>33</v>
      </c>
      <c r="D19" s="157"/>
      <c r="E19" s="157"/>
      <c r="F19" s="157"/>
      <c r="G19" s="157"/>
      <c r="H19" s="157"/>
      <c r="I19" s="157"/>
      <c r="J19" s="157"/>
      <c r="K19" s="73"/>
      <c r="L19" s="110"/>
    </row>
    <row r="20" spans="1:12" ht="18" customHeight="1" x14ac:dyDescent="0.35">
      <c r="A20" s="108"/>
      <c r="B20" s="72"/>
      <c r="C20" s="157"/>
      <c r="D20" s="157"/>
      <c r="E20" s="157"/>
      <c r="F20" s="157"/>
      <c r="G20" s="157"/>
      <c r="H20" s="157"/>
      <c r="I20" s="157"/>
      <c r="J20" s="157"/>
      <c r="K20" s="73"/>
      <c r="L20" s="110"/>
    </row>
    <row r="21" spans="1:12" ht="18" customHeight="1" x14ac:dyDescent="0.35">
      <c r="A21" s="108"/>
      <c r="B21" s="72"/>
      <c r="C21" s="157"/>
      <c r="D21" s="157"/>
      <c r="E21" s="157"/>
      <c r="F21" s="157"/>
      <c r="G21" s="157"/>
      <c r="H21" s="157"/>
      <c r="I21" s="157"/>
      <c r="J21" s="157"/>
      <c r="K21" s="73"/>
      <c r="L21" s="110"/>
    </row>
    <row r="22" spans="1:12" ht="18" customHeight="1" x14ac:dyDescent="0.35">
      <c r="A22" s="108"/>
      <c r="B22" s="72"/>
      <c r="C22" s="157"/>
      <c r="D22" s="157"/>
      <c r="E22" s="157"/>
      <c r="F22" s="157"/>
      <c r="G22" s="157"/>
      <c r="H22" s="157"/>
      <c r="I22" s="157"/>
      <c r="J22" s="157"/>
      <c r="K22" s="73"/>
      <c r="L22" s="110"/>
    </row>
    <row r="23" spans="1:12" ht="18" customHeight="1" x14ac:dyDescent="0.35">
      <c r="A23" s="108"/>
      <c r="B23" s="72"/>
      <c r="C23" s="157"/>
      <c r="D23" s="157"/>
      <c r="E23" s="157"/>
      <c r="F23" s="157"/>
      <c r="G23" s="157"/>
      <c r="H23" s="157"/>
      <c r="I23" s="157"/>
      <c r="J23" s="157"/>
      <c r="K23" s="73"/>
      <c r="L23" s="110"/>
    </row>
    <row r="24" spans="1:12" ht="18" customHeight="1" x14ac:dyDescent="0.35">
      <c r="A24" s="108"/>
      <c r="B24" s="72"/>
      <c r="C24" s="157"/>
      <c r="D24" s="157"/>
      <c r="E24" s="157"/>
      <c r="F24" s="157"/>
      <c r="G24" s="157"/>
      <c r="H24" s="157"/>
      <c r="I24" s="157"/>
      <c r="J24" s="157"/>
      <c r="K24" s="73"/>
      <c r="L24" s="110"/>
    </row>
    <row r="25" spans="1:12" ht="18" customHeight="1" x14ac:dyDescent="0.35">
      <c r="A25" s="108"/>
      <c r="B25" s="72"/>
      <c r="C25" s="157"/>
      <c r="D25" s="157"/>
      <c r="E25" s="157"/>
      <c r="F25" s="157"/>
      <c r="G25" s="157"/>
      <c r="H25" s="157"/>
      <c r="I25" s="157"/>
      <c r="J25" s="157"/>
      <c r="K25" s="73"/>
      <c r="L25" s="110"/>
    </row>
    <row r="26" spans="1:12" ht="18" customHeight="1" x14ac:dyDescent="0.35">
      <c r="A26" s="108"/>
      <c r="B26" s="72"/>
      <c r="C26" s="157"/>
      <c r="D26" s="157"/>
      <c r="E26" s="157"/>
      <c r="F26" s="157"/>
      <c r="G26" s="157"/>
      <c r="H26" s="157"/>
      <c r="I26" s="157"/>
      <c r="J26" s="157"/>
      <c r="K26" s="73"/>
      <c r="L26" s="110"/>
    </row>
    <row r="27" spans="1:12" ht="18" customHeight="1" x14ac:dyDescent="0.35">
      <c r="A27" s="108"/>
      <c r="B27" s="74"/>
      <c r="C27" s="158"/>
      <c r="D27" s="158"/>
      <c r="E27" s="158"/>
      <c r="F27" s="158"/>
      <c r="G27" s="158"/>
      <c r="H27" s="158"/>
      <c r="I27" s="158"/>
      <c r="J27" s="158"/>
      <c r="K27" s="75"/>
      <c r="L27" s="110"/>
    </row>
    <row r="28" spans="1:12" ht="18" customHeight="1" x14ac:dyDescent="0.35">
      <c r="A28" s="108"/>
      <c r="B28" s="130"/>
      <c r="C28" s="130"/>
      <c r="D28" s="130"/>
      <c r="E28" s="130"/>
      <c r="F28" s="130"/>
      <c r="G28" s="130"/>
      <c r="H28" s="109"/>
      <c r="I28" s="109"/>
      <c r="J28" s="109"/>
      <c r="K28" s="109"/>
      <c r="L28" s="110"/>
    </row>
    <row r="29" spans="1:12" ht="18" customHeight="1" x14ac:dyDescent="0.35">
      <c r="A29" s="108"/>
      <c r="B29" s="77"/>
      <c r="C29" s="71" t="s">
        <v>13</v>
      </c>
      <c r="D29" s="17"/>
      <c r="E29" s="17"/>
      <c r="F29" s="17"/>
      <c r="G29" s="17"/>
      <c r="H29" s="15"/>
      <c r="I29" s="15"/>
      <c r="J29" s="15"/>
      <c r="K29" s="16"/>
      <c r="L29" s="110"/>
    </row>
    <row r="30" spans="1:12" ht="18" customHeight="1" x14ac:dyDescent="0.35">
      <c r="A30" s="108"/>
      <c r="B30" s="78"/>
      <c r="C30" s="159" t="s">
        <v>55</v>
      </c>
      <c r="D30" s="159"/>
      <c r="E30" s="159"/>
      <c r="F30" s="159"/>
      <c r="G30" s="159"/>
      <c r="H30" s="159"/>
      <c r="I30" s="159"/>
      <c r="J30" s="159"/>
      <c r="K30" s="80"/>
      <c r="L30" s="110"/>
    </row>
    <row r="31" spans="1:12" ht="18" customHeight="1" x14ac:dyDescent="0.35">
      <c r="A31" s="108"/>
      <c r="B31" s="79"/>
      <c r="C31" s="159"/>
      <c r="D31" s="159"/>
      <c r="E31" s="159"/>
      <c r="F31" s="159"/>
      <c r="G31" s="159"/>
      <c r="H31" s="159"/>
      <c r="I31" s="159"/>
      <c r="J31" s="159"/>
      <c r="K31" s="80"/>
      <c r="L31" s="110"/>
    </row>
    <row r="32" spans="1:12" ht="18" customHeight="1" x14ac:dyDescent="0.35">
      <c r="A32" s="108"/>
      <c r="B32" s="79"/>
      <c r="C32" s="159"/>
      <c r="D32" s="159"/>
      <c r="E32" s="159"/>
      <c r="F32" s="159"/>
      <c r="G32" s="159"/>
      <c r="H32" s="159"/>
      <c r="I32" s="159"/>
      <c r="J32" s="159"/>
      <c r="K32" s="80"/>
      <c r="L32" s="110"/>
    </row>
    <row r="33" spans="1:12" ht="18" customHeight="1" x14ac:dyDescent="0.35">
      <c r="A33" s="108"/>
      <c r="B33" s="79"/>
      <c r="C33" s="159"/>
      <c r="D33" s="159"/>
      <c r="E33" s="159"/>
      <c r="F33" s="159"/>
      <c r="G33" s="159"/>
      <c r="H33" s="159"/>
      <c r="I33" s="159"/>
      <c r="J33" s="159"/>
      <c r="K33" s="80"/>
      <c r="L33" s="110"/>
    </row>
    <row r="34" spans="1:12" ht="18" customHeight="1" x14ac:dyDescent="0.35">
      <c r="A34" s="108"/>
      <c r="B34" s="79"/>
      <c r="C34" s="159"/>
      <c r="D34" s="159"/>
      <c r="E34" s="159"/>
      <c r="F34" s="159"/>
      <c r="G34" s="159"/>
      <c r="H34" s="159"/>
      <c r="I34" s="159"/>
      <c r="J34" s="159"/>
      <c r="K34" s="80"/>
      <c r="L34" s="110"/>
    </row>
    <row r="35" spans="1:12" ht="18" customHeight="1" x14ac:dyDescent="0.35">
      <c r="A35" s="108"/>
      <c r="B35" s="79"/>
      <c r="C35" s="159"/>
      <c r="D35" s="159"/>
      <c r="E35" s="159"/>
      <c r="F35" s="159"/>
      <c r="G35" s="159"/>
      <c r="H35" s="159"/>
      <c r="I35" s="159"/>
      <c r="J35" s="159"/>
      <c r="K35" s="80"/>
      <c r="L35" s="110"/>
    </row>
    <row r="36" spans="1:12" ht="18" customHeight="1" x14ac:dyDescent="0.35">
      <c r="A36" s="108"/>
      <c r="B36" s="81"/>
      <c r="C36" s="160"/>
      <c r="D36" s="160"/>
      <c r="E36" s="160"/>
      <c r="F36" s="160"/>
      <c r="G36" s="160"/>
      <c r="H36" s="160"/>
      <c r="I36" s="160"/>
      <c r="J36" s="160"/>
      <c r="K36" s="82"/>
      <c r="L36" s="110"/>
    </row>
    <row r="37" spans="1:12" ht="18" customHeight="1" x14ac:dyDescent="0.35">
      <c r="A37" s="108"/>
      <c r="B37" s="131"/>
      <c r="C37" s="112"/>
      <c r="D37" s="112"/>
      <c r="E37" s="112"/>
      <c r="F37" s="112"/>
      <c r="G37" s="112"/>
      <c r="H37" s="112"/>
      <c r="I37" s="112"/>
      <c r="J37" s="109"/>
      <c r="K37" s="109"/>
      <c r="L37" s="110"/>
    </row>
    <row r="38" spans="1:12" ht="18" customHeight="1" x14ac:dyDescent="0.35">
      <c r="A38" s="108"/>
      <c r="B38" s="112" t="s">
        <v>16</v>
      </c>
      <c r="C38" s="112"/>
      <c r="D38" s="112"/>
      <c r="E38" s="112"/>
      <c r="F38" s="112"/>
      <c r="G38" s="112"/>
      <c r="H38" s="112"/>
      <c r="I38" s="112"/>
      <c r="J38" s="109"/>
      <c r="K38" s="109"/>
      <c r="L38" s="110"/>
    </row>
    <row r="39" spans="1:12" ht="18" customHeight="1" thickBot="1" x14ac:dyDescent="0.4">
      <c r="A39" s="132"/>
      <c r="B39" s="153" t="s">
        <v>27</v>
      </c>
      <c r="C39" s="153"/>
      <c r="D39" s="153"/>
      <c r="E39" s="153"/>
      <c r="F39" s="35"/>
      <c r="G39" s="35"/>
      <c r="H39" s="35"/>
      <c r="I39" s="35"/>
      <c r="J39" s="133"/>
      <c r="K39" s="133"/>
      <c r="L39" s="134"/>
    </row>
    <row r="40" spans="1:12" ht="16.5" hidden="1" x14ac:dyDescent="0.35">
      <c r="B40" s="2"/>
      <c r="F40" s="21"/>
      <c r="G40" s="21"/>
      <c r="H40" s="20"/>
      <c r="I40" s="20"/>
    </row>
    <row r="41" spans="1:12" ht="16.5" hidden="1" x14ac:dyDescent="0.35">
      <c r="B41" s="22"/>
      <c r="C41" s="22"/>
      <c r="D41" s="22"/>
      <c r="E41" s="22"/>
      <c r="F41" s="22"/>
      <c r="G41" s="22"/>
      <c r="H41" s="20"/>
      <c r="I41" s="20"/>
    </row>
    <row r="42" spans="1:12" ht="16.5" hidden="1" x14ac:dyDescent="0.35">
      <c r="B42" s="23"/>
      <c r="C42" s="20"/>
      <c r="D42" s="20"/>
      <c r="E42" s="20"/>
      <c r="F42" s="20"/>
      <c r="G42" s="20"/>
      <c r="H42" s="20"/>
      <c r="I42" s="20"/>
    </row>
    <row r="43" spans="1:12" ht="16.5" hidden="1" x14ac:dyDescent="0.35">
      <c r="B43" s="20"/>
      <c r="C43" s="20"/>
      <c r="D43" s="20"/>
      <c r="E43" s="20"/>
      <c r="F43" s="20"/>
      <c r="G43" s="20"/>
      <c r="H43" s="20"/>
      <c r="I43" s="20"/>
    </row>
    <row r="44" spans="1:12" ht="16.5" hidden="1" x14ac:dyDescent="0.35">
      <c r="B44" s="20"/>
      <c r="C44" s="20"/>
      <c r="D44" s="20"/>
      <c r="E44" s="20"/>
      <c r="F44" s="20"/>
      <c r="G44" s="20"/>
      <c r="H44" s="20"/>
      <c r="I44" s="20"/>
    </row>
    <row r="45" spans="1:12" hidden="1" x14ac:dyDescent="0.35">
      <c r="B45" s="2"/>
    </row>
    <row r="46" spans="1:12" hidden="1" x14ac:dyDescent="0.35">
      <c r="B46" s="2"/>
    </row>
    <row r="47" spans="1:12" hidden="1" x14ac:dyDescent="0.35">
      <c r="B47" s="2"/>
    </row>
    <row r="48" spans="1:12" hidden="1" x14ac:dyDescent="0.35">
      <c r="B48" s="2"/>
    </row>
    <row r="49" spans="2:2" hidden="1" x14ac:dyDescent="0.35">
      <c r="B49" s="2"/>
    </row>
    <row r="50" spans="2:2" hidden="1" x14ac:dyDescent="0.35">
      <c r="B50" s="2"/>
    </row>
    <row r="51" spans="2:2" hidden="1" x14ac:dyDescent="0.35">
      <c r="B51" s="2"/>
    </row>
    <row r="52" spans="2:2" hidden="1" x14ac:dyDescent="0.35">
      <c r="B52" s="2"/>
    </row>
    <row r="53" spans="2:2" hidden="1" x14ac:dyDescent="0.35">
      <c r="B53" s="2"/>
    </row>
    <row r="54" spans="2:2" hidden="1" x14ac:dyDescent="0.35">
      <c r="B54" s="2"/>
    </row>
  </sheetData>
  <mergeCells count="7">
    <mergeCell ref="B4:G4"/>
    <mergeCell ref="B5:G5"/>
    <mergeCell ref="B39:E39"/>
    <mergeCell ref="C8:J8"/>
    <mergeCell ref="C11:J16"/>
    <mergeCell ref="C19:J27"/>
    <mergeCell ref="C30:J36"/>
  </mergeCells>
  <hyperlinks>
    <hyperlink ref="C39:E39" r:id="rId1" display="Reverse Iron Condor Option Strategy" xr:uid="{1C7B47F2-0A12-419E-AEB7-3624C6EE953E}"/>
    <hyperlink ref="E6" r:id="rId2" xr:uid="{9E30650C-DBD9-4485-BB5C-5E2917FDE56E}"/>
  </hyperlinks>
  <pageMargins left="0.7" right="0.7" top="0.75" bottom="0.75" header="0.3" footer="0.3"/>
  <pageSetup orientation="landscape"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Q99"/>
  <sheetViews>
    <sheetView zoomScale="70" zoomScaleNormal="70" workbookViewId="0"/>
  </sheetViews>
  <sheetFormatPr defaultColWidth="0" defaultRowHeight="14" zeroHeight="1" x14ac:dyDescent="0.35"/>
  <cols>
    <col min="1" max="1" width="6.54296875" style="2" customWidth="1"/>
    <col min="2" max="2" width="18.1796875" style="2" customWidth="1"/>
    <col min="3" max="3" width="17.81640625" style="2" customWidth="1"/>
    <col min="4" max="4" width="14.1796875" style="2" customWidth="1"/>
    <col min="5" max="5" width="17.453125" style="2" customWidth="1"/>
    <col min="6" max="6" width="15.1796875" style="2" customWidth="1"/>
    <col min="7" max="7" width="13" style="2" customWidth="1"/>
    <col min="8" max="8" width="20" style="2" customWidth="1"/>
    <col min="9" max="9" width="14.54296875" style="2" customWidth="1"/>
    <col min="10" max="10" width="18.54296875" style="2" customWidth="1"/>
    <col min="11" max="11" width="12.54296875" style="2" customWidth="1"/>
    <col min="12" max="12" width="13" style="2" customWidth="1"/>
    <col min="13" max="13" width="6.54296875" style="2" customWidth="1"/>
    <col min="14" max="14" width="6.54296875" style="2" hidden="1" customWidth="1"/>
    <col min="15" max="15" width="8.54296875" style="2" hidden="1" customWidth="1"/>
    <col min="16" max="17" width="0" style="2" hidden="1" customWidth="1"/>
    <col min="18" max="16384" width="8.54296875" style="2" hidden="1"/>
  </cols>
  <sheetData>
    <row r="1" spans="1:13" ht="18" customHeight="1" x14ac:dyDescent="0.35">
      <c r="A1" s="105"/>
      <c r="B1" s="106"/>
      <c r="C1" s="106"/>
      <c r="D1" s="106"/>
      <c r="E1" s="106"/>
      <c r="F1" s="106"/>
      <c r="G1" s="106"/>
      <c r="H1" s="106"/>
      <c r="I1" s="106"/>
      <c r="J1" s="106"/>
      <c r="K1" s="106"/>
      <c r="L1" s="106"/>
      <c r="M1" s="107"/>
    </row>
    <row r="2" spans="1:13" ht="18" customHeight="1" x14ac:dyDescent="0.35">
      <c r="A2" s="108"/>
      <c r="B2" s="109"/>
      <c r="C2" s="109"/>
      <c r="D2" s="109"/>
      <c r="E2" s="109"/>
      <c r="F2" s="109"/>
      <c r="G2" s="109"/>
      <c r="H2" s="109"/>
      <c r="I2" s="109"/>
      <c r="J2" s="109"/>
      <c r="K2" s="109"/>
      <c r="L2" s="109"/>
      <c r="M2" s="110"/>
    </row>
    <row r="3" spans="1:13" ht="18" customHeight="1" x14ac:dyDescent="0.35">
      <c r="A3" s="108"/>
      <c r="B3" s="109"/>
      <c r="C3" s="109"/>
      <c r="D3" s="109"/>
      <c r="E3" s="109"/>
      <c r="F3" s="109"/>
      <c r="G3" s="109"/>
      <c r="H3" s="109"/>
      <c r="I3" s="109"/>
      <c r="J3" s="109"/>
      <c r="K3" s="109"/>
      <c r="L3" s="109"/>
      <c r="M3" s="110"/>
    </row>
    <row r="4" spans="1:13" ht="18" customHeight="1" x14ac:dyDescent="0.35">
      <c r="A4" s="108"/>
      <c r="B4" s="109"/>
      <c r="C4" s="109"/>
      <c r="D4" s="109"/>
      <c r="E4" s="109"/>
      <c r="F4" s="109"/>
      <c r="G4" s="109"/>
      <c r="H4" s="109"/>
      <c r="I4" s="109"/>
      <c r="J4" s="109"/>
      <c r="K4" s="109"/>
      <c r="L4" s="109"/>
      <c r="M4" s="110"/>
    </row>
    <row r="5" spans="1:13" ht="18" customHeight="1" thickBot="1" x14ac:dyDescent="0.4">
      <c r="A5" s="108"/>
      <c r="B5" s="109"/>
      <c r="C5" s="109"/>
      <c r="D5" s="109"/>
      <c r="E5" s="109"/>
      <c r="F5" s="109"/>
      <c r="G5" s="109"/>
      <c r="H5" s="109"/>
      <c r="I5" s="109"/>
      <c r="J5" s="109"/>
      <c r="K5" s="109"/>
      <c r="L5" s="109"/>
      <c r="M5" s="110"/>
    </row>
    <row r="6" spans="1:13" s="20" customFormat="1" ht="18" customHeight="1" thickBot="1" x14ac:dyDescent="0.4">
      <c r="A6" s="27"/>
      <c r="B6" s="217" t="s">
        <v>15</v>
      </c>
      <c r="C6" s="218"/>
      <c r="D6" s="111"/>
      <c r="E6" s="112"/>
      <c r="F6" s="112"/>
      <c r="G6" s="112"/>
      <c r="H6" s="112"/>
      <c r="I6" s="112"/>
      <c r="J6" s="112"/>
      <c r="K6" s="112"/>
      <c r="L6" s="112"/>
      <c r="M6" s="28"/>
    </row>
    <row r="7" spans="1:13" s="20" customFormat="1" ht="18" customHeight="1" thickBot="1" x14ac:dyDescent="0.4">
      <c r="A7" s="27"/>
      <c r="B7" s="112"/>
      <c r="C7" s="112"/>
      <c r="D7" s="112"/>
      <c r="E7" s="112"/>
      <c r="F7" s="112"/>
      <c r="G7" s="112"/>
      <c r="H7" s="112"/>
      <c r="I7" s="112"/>
      <c r="J7" s="112"/>
      <c r="K7" s="112"/>
      <c r="L7" s="112"/>
      <c r="M7" s="28"/>
    </row>
    <row r="8" spans="1:13" s="20" customFormat="1" ht="18" customHeight="1" x14ac:dyDescent="0.35">
      <c r="A8" s="27"/>
      <c r="B8" s="211" t="s">
        <v>27</v>
      </c>
      <c r="C8" s="212"/>
      <c r="D8" s="212"/>
      <c r="E8" s="213"/>
      <c r="F8" s="113"/>
      <c r="G8" s="219" t="s">
        <v>12</v>
      </c>
      <c r="H8" s="220"/>
      <c r="I8" s="220"/>
      <c r="J8" s="220"/>
      <c r="K8" s="220"/>
      <c r="L8" s="221"/>
      <c r="M8" s="28"/>
    </row>
    <row r="9" spans="1:13" s="20" customFormat="1" ht="18" customHeight="1" thickBot="1" x14ac:dyDescent="0.4">
      <c r="A9" s="27"/>
      <c r="B9" s="214"/>
      <c r="C9" s="215"/>
      <c r="D9" s="215"/>
      <c r="E9" s="216"/>
      <c r="F9" s="112"/>
      <c r="G9" s="27"/>
      <c r="H9" s="112"/>
      <c r="I9" s="112"/>
      <c r="J9" s="112"/>
      <c r="K9" s="112"/>
      <c r="L9" s="28"/>
      <c r="M9" s="28"/>
    </row>
    <row r="10" spans="1:13" s="20" customFormat="1" ht="18" customHeight="1" thickBot="1" x14ac:dyDescent="0.4">
      <c r="A10" s="27"/>
      <c r="B10" s="226" t="s">
        <v>46</v>
      </c>
      <c r="C10" s="226"/>
      <c r="D10" s="226"/>
      <c r="E10" s="226"/>
      <c r="F10" s="29"/>
      <c r="G10" s="27"/>
      <c r="H10" s="112"/>
      <c r="I10" s="112"/>
      <c r="J10" s="227" t="s">
        <v>64</v>
      </c>
      <c r="K10" s="228"/>
      <c r="L10" s="28"/>
      <c r="M10" s="28"/>
    </row>
    <row r="11" spans="1:13" s="20" customFormat="1" ht="18" customHeight="1" thickBot="1" x14ac:dyDescent="0.4">
      <c r="A11" s="27"/>
      <c r="B11" s="112"/>
      <c r="C11" s="112"/>
      <c r="D11" s="112"/>
      <c r="E11" s="112"/>
      <c r="F11" s="112"/>
      <c r="G11" s="27"/>
      <c r="H11" s="95" t="s">
        <v>31</v>
      </c>
      <c r="I11" s="112"/>
      <c r="J11" s="209">
        <f ca="1">TODAY() + (6 - WEEKDAY(TODAY()))</f>
        <v>44855</v>
      </c>
      <c r="K11" s="210"/>
      <c r="L11" s="28"/>
      <c r="M11" s="28"/>
    </row>
    <row r="12" spans="1:13" s="20" customFormat="1" ht="18" customHeight="1" thickBot="1" x14ac:dyDescent="0.4">
      <c r="A12" s="27"/>
      <c r="B12" s="112"/>
      <c r="C12" s="112"/>
      <c r="D12" s="112"/>
      <c r="E12" s="112"/>
      <c r="F12" s="112"/>
      <c r="G12" s="27"/>
      <c r="H12" s="62">
        <f>_xll.Last(D13)</f>
        <v>1465</v>
      </c>
      <c r="I12" s="112"/>
      <c r="J12" s="186">
        <f t="shared" ref="J12:J14" ca="1" si="0">J11+7</f>
        <v>44862</v>
      </c>
      <c r="K12" s="187"/>
      <c r="L12" s="28"/>
      <c r="M12" s="28"/>
    </row>
    <row r="13" spans="1:13" s="20" customFormat="1" ht="18" customHeight="1" thickBot="1" x14ac:dyDescent="0.4">
      <c r="A13" s="27"/>
      <c r="B13" s="222" t="s">
        <v>1</v>
      </c>
      <c r="C13" s="223"/>
      <c r="D13" s="224" t="s">
        <v>68</v>
      </c>
      <c r="E13" s="225"/>
      <c r="F13" s="112"/>
      <c r="G13" s="27"/>
      <c r="H13" s="112"/>
      <c r="I13" s="112"/>
      <c r="J13" s="186">
        <f t="shared" ca="1" si="0"/>
        <v>44869</v>
      </c>
      <c r="K13" s="187"/>
      <c r="L13" s="28"/>
      <c r="M13" s="28"/>
    </row>
    <row r="14" spans="1:13" s="20" customFormat="1" ht="18" customHeight="1" x14ac:dyDescent="0.35">
      <c r="A14" s="27"/>
      <c r="B14" s="161" t="s">
        <v>10</v>
      </c>
      <c r="C14" s="162"/>
      <c r="D14" s="229" t="str">
        <f>_xll.Name(D13)</f>
        <v>Chipotle Mexican Grill Inc.</v>
      </c>
      <c r="E14" s="230"/>
      <c r="F14" s="30"/>
      <c r="G14" s="27"/>
      <c r="H14" s="89" t="s">
        <v>65</v>
      </c>
      <c r="I14" s="112"/>
      <c r="J14" s="186">
        <f t="shared" ca="1" si="0"/>
        <v>44876</v>
      </c>
      <c r="K14" s="187"/>
      <c r="L14" s="28"/>
      <c r="M14" s="28"/>
    </row>
    <row r="15" spans="1:13" s="20" customFormat="1" ht="18" customHeight="1" thickBot="1" x14ac:dyDescent="0.4">
      <c r="A15" s="27"/>
      <c r="B15" s="161" t="s">
        <v>63</v>
      </c>
      <c r="C15" s="162"/>
      <c r="D15" s="231">
        <f ca="1">J12</f>
        <v>44862</v>
      </c>
      <c r="E15" s="232"/>
      <c r="F15" s="114"/>
      <c r="G15" s="27"/>
      <c r="H15" s="88">
        <v>1</v>
      </c>
      <c r="I15" s="112"/>
      <c r="J15" s="186">
        <f ca="1">J14+7</f>
        <v>44883</v>
      </c>
      <c r="K15" s="187"/>
      <c r="L15" s="28"/>
      <c r="M15" s="28"/>
    </row>
    <row r="16" spans="1:13" s="20" customFormat="1" ht="18" customHeight="1" x14ac:dyDescent="0.35">
      <c r="A16" s="27"/>
      <c r="B16" s="161" t="s">
        <v>18</v>
      </c>
      <c r="C16" s="162"/>
      <c r="D16" s="174">
        <f>MROUND(H12+IF(H12&lt;20,1,IF(H12&lt;500,5,50)),IF(H12&lt;20,1,IF(H12&lt;500,5,10)))</f>
        <v>1520</v>
      </c>
      <c r="E16" s="175"/>
      <c r="F16" s="114"/>
      <c r="G16" s="102"/>
      <c r="H16" s="115"/>
      <c r="I16" s="112"/>
      <c r="J16" s="186">
        <f ca="1">J15+7</f>
        <v>44890</v>
      </c>
      <c r="K16" s="187"/>
      <c r="L16" s="28"/>
      <c r="M16" s="28"/>
    </row>
    <row r="17" spans="1:16" s="20" customFormat="1" ht="18" customHeight="1" x14ac:dyDescent="0.35">
      <c r="A17" s="27"/>
      <c r="B17" s="161" t="s">
        <v>22</v>
      </c>
      <c r="C17" s="162"/>
      <c r="D17" s="174">
        <f>MROUND(H12+IF(H12&lt;20,2,IF(H12&lt;500,10,100)),IF(H12&lt;20,1,IF(H12&lt;500,5,10)))</f>
        <v>1570</v>
      </c>
      <c r="E17" s="175"/>
      <c r="F17" s="114"/>
      <c r="G17" s="102"/>
      <c r="H17" s="112"/>
      <c r="I17" s="112"/>
      <c r="J17" s="186">
        <f t="shared" ref="J17:J19" ca="1" si="1">J16+7</f>
        <v>44897</v>
      </c>
      <c r="K17" s="187"/>
      <c r="L17" s="28"/>
      <c r="M17" s="28"/>
    </row>
    <row r="18" spans="1:16" s="20" customFormat="1" ht="18" customHeight="1" x14ac:dyDescent="0.35">
      <c r="A18" s="27"/>
      <c r="B18" s="161" t="s">
        <v>19</v>
      </c>
      <c r="C18" s="162"/>
      <c r="D18" s="174">
        <f>MROUND(H12-IF(H12&lt;20,1,IF(H12&lt;500,5,50)),IF(H12&lt;20,1,IF(H12&lt;500,5,10)))</f>
        <v>1420</v>
      </c>
      <c r="E18" s="175"/>
      <c r="F18" s="114"/>
      <c r="G18" s="27"/>
      <c r="H18" s="114"/>
      <c r="I18" s="112"/>
      <c r="J18" s="186">
        <f t="shared" ca="1" si="1"/>
        <v>44904</v>
      </c>
      <c r="K18" s="187"/>
      <c r="L18" s="28"/>
      <c r="M18" s="28"/>
    </row>
    <row r="19" spans="1:16" s="20" customFormat="1" ht="18" customHeight="1" thickBot="1" x14ac:dyDescent="0.4">
      <c r="A19" s="27"/>
      <c r="B19" s="161" t="s">
        <v>21</v>
      </c>
      <c r="C19" s="162"/>
      <c r="D19" s="174">
        <f>MROUND(H12-IF(H12&lt;20,2,IF(H12&lt;500,10,100)),IF(H12&lt;20,1,IF(H12&lt;500,5,10)))</f>
        <v>1370</v>
      </c>
      <c r="E19" s="175"/>
      <c r="F19" s="114"/>
      <c r="G19" s="27"/>
      <c r="H19" s="114"/>
      <c r="I19" s="112"/>
      <c r="J19" s="184">
        <f t="shared" ca="1" si="1"/>
        <v>44911</v>
      </c>
      <c r="K19" s="185"/>
      <c r="L19" s="28"/>
      <c r="M19" s="28"/>
    </row>
    <row r="20" spans="1:16" s="20" customFormat="1" ht="18" customHeight="1" thickBot="1" x14ac:dyDescent="0.4">
      <c r="A20" s="27"/>
      <c r="B20" s="33" t="s">
        <v>69</v>
      </c>
      <c r="C20" s="35"/>
      <c r="D20" s="188">
        <v>0.3</v>
      </c>
      <c r="E20" s="189"/>
      <c r="F20" s="114"/>
      <c r="G20" s="33"/>
      <c r="H20" s="34"/>
      <c r="I20" s="35"/>
      <c r="J20" s="35"/>
      <c r="K20" s="35"/>
      <c r="L20" s="49"/>
      <c r="M20" s="28"/>
    </row>
    <row r="21" spans="1:16" s="20" customFormat="1" ht="18" customHeight="1" thickBot="1" x14ac:dyDescent="0.4">
      <c r="A21" s="27"/>
      <c r="B21" s="112"/>
      <c r="C21" s="112"/>
      <c r="D21" s="112"/>
      <c r="E21" s="112"/>
      <c r="F21" s="29"/>
      <c r="G21" s="112"/>
      <c r="H21" s="112"/>
      <c r="I21" s="112"/>
      <c r="J21" s="116"/>
      <c r="K21" s="112"/>
      <c r="L21" s="112"/>
      <c r="M21" s="28"/>
    </row>
    <row r="22" spans="1:16" s="20" customFormat="1" ht="18" customHeight="1" thickBot="1" x14ac:dyDescent="0.4">
      <c r="A22" s="27"/>
      <c r="B22" s="95" t="s">
        <v>8</v>
      </c>
      <c r="C22" s="95" t="s">
        <v>35</v>
      </c>
      <c r="D22" s="176" t="s">
        <v>2</v>
      </c>
      <c r="E22" s="177"/>
      <c r="F22" s="95" t="s">
        <v>5</v>
      </c>
      <c r="G22" s="95" t="s">
        <v>65</v>
      </c>
      <c r="H22" s="95" t="s">
        <v>4</v>
      </c>
      <c r="I22" s="95" t="s">
        <v>3</v>
      </c>
      <c r="J22" s="176" t="s">
        <v>11</v>
      </c>
      <c r="K22" s="177"/>
      <c r="L22" s="112"/>
      <c r="M22" s="28"/>
    </row>
    <row r="23" spans="1:16" s="20" customFormat="1" ht="18" customHeight="1" x14ac:dyDescent="0.35">
      <c r="A23" s="27"/>
      <c r="B23" s="140">
        <f>D19</f>
        <v>1370</v>
      </c>
      <c r="C23" s="140" t="s">
        <v>14</v>
      </c>
      <c r="D23" s="194" t="str">
        <f ca="1">_xll.OptionSymbol($D$13,$D$15,C23,B23)</f>
        <v>@CMG   221028P01370000</v>
      </c>
      <c r="E23" s="195"/>
      <c r="F23" s="140" t="s">
        <v>7</v>
      </c>
      <c r="G23" s="140">
        <f>$H$15</f>
        <v>1</v>
      </c>
      <c r="H23" s="141" t="str">
        <f ca="1">IF(_xll.QM_Stream_Bid(D23)="NA",_xll.Bid(D23),_xll.QM_Stream_Bid(D23))</f>
        <v>Please Refresh</v>
      </c>
      <c r="I23" s="143" t="str">
        <f ca="1">IF(_xll.QM_Stream_Ask(D23)="NA",_xll.Ask(D23),_xll.QM_Stream_Ask(D23))</f>
        <v>Please Refresh</v>
      </c>
      <c r="J23" s="178" t="str">
        <f ca="1">IFERROR(SUM(C31:J31),"")</f>
        <v/>
      </c>
      <c r="K23" s="179"/>
      <c r="L23" s="112"/>
      <c r="M23" s="117"/>
      <c r="N23" s="37"/>
      <c r="O23" s="37"/>
    </row>
    <row r="24" spans="1:16" s="20" customFormat="1" ht="18" customHeight="1" x14ac:dyDescent="0.35">
      <c r="A24" s="27"/>
      <c r="B24" s="93">
        <f>D18</f>
        <v>1420</v>
      </c>
      <c r="C24" s="93" t="s">
        <v>14</v>
      </c>
      <c r="D24" s="167" t="str">
        <f ca="1">_xll.OptionSymbol($D$13,$D$15,C24,B24)</f>
        <v>@CMG   221028P01420000</v>
      </c>
      <c r="E24" s="168"/>
      <c r="F24" s="93" t="s">
        <v>17</v>
      </c>
      <c r="G24" s="93">
        <f t="shared" ref="G24:G26" si="2">$H$15</f>
        <v>1</v>
      </c>
      <c r="H24" s="142" t="str">
        <f ca="1">IF(_xll.QM_Stream_Bid(D24)="NA",_xll.Bid(D24),_xll.QM_Stream_Bid(D24))</f>
        <v>Please Refresh</v>
      </c>
      <c r="I24" s="142" t="str">
        <f ca="1">IF(_xll.QM_Stream_Ask(D24)="NA",_xll.Ask(D24),_xll.QM_Stream_Ask(D24))</f>
        <v>Please Refresh</v>
      </c>
      <c r="J24" s="180"/>
      <c r="K24" s="181"/>
      <c r="L24" s="112"/>
      <c r="M24" s="117"/>
      <c r="N24" s="37"/>
      <c r="O24" s="37"/>
      <c r="P24" s="37"/>
    </row>
    <row r="25" spans="1:16" s="20" customFormat="1" ht="18" customHeight="1" x14ac:dyDescent="0.35">
      <c r="A25" s="27"/>
      <c r="B25" s="93">
        <f>D16</f>
        <v>1520</v>
      </c>
      <c r="C25" s="93" t="s">
        <v>6</v>
      </c>
      <c r="D25" s="167" t="str">
        <f ca="1">_xll.OptionSymbol($D$13,$D$15,C25,B25)</f>
        <v>@CMG   221028C01520000</v>
      </c>
      <c r="E25" s="168"/>
      <c r="F25" s="93" t="s">
        <v>17</v>
      </c>
      <c r="G25" s="93">
        <f t="shared" si="2"/>
        <v>1</v>
      </c>
      <c r="H25" s="94" t="str">
        <f ca="1">IF(_xll.QM_Stream_Bid(D25)="NA",_xll.Bid(D25),_xll.QM_Stream_Bid(D25))</f>
        <v>Please Refresh</v>
      </c>
      <c r="I25" s="142" t="str">
        <f ca="1">IF(_xll.QM_Stream_Ask(D25)="NA",_xll.Ask(D25),_xll.QM_Stream_Ask(D25))</f>
        <v>Please Refresh</v>
      </c>
      <c r="J25" s="180"/>
      <c r="K25" s="181"/>
      <c r="L25" s="112"/>
      <c r="M25" s="117"/>
      <c r="N25" s="37"/>
      <c r="O25" s="37"/>
    </row>
    <row r="26" spans="1:16" s="20" customFormat="1" ht="18" customHeight="1" thickBot="1" x14ac:dyDescent="0.4">
      <c r="A26" s="27"/>
      <c r="B26" s="32">
        <f>D17</f>
        <v>1570</v>
      </c>
      <c r="C26" s="32" t="s">
        <v>6</v>
      </c>
      <c r="D26" s="196" t="str">
        <f ca="1">_xll.OptionSymbol($D$13,$D$15,C26,B26)</f>
        <v>@CMG   221028C01570000</v>
      </c>
      <c r="E26" s="197"/>
      <c r="F26" s="32" t="s">
        <v>7</v>
      </c>
      <c r="G26" s="32">
        <f t="shared" si="2"/>
        <v>1</v>
      </c>
      <c r="H26" s="99" t="str">
        <f ca="1">IF(_xll.QM_Stream_Bid(D26)="NA",_xll.Bid(D26),_xll.QM_Stream_Bid(D26))</f>
        <v>Please Refresh</v>
      </c>
      <c r="I26" s="144" t="str">
        <f ca="1">IF(_xll.QM_Stream_Ask(D26)="NA",_xll.Ask(D26),_xll.QM_Stream_Ask(D26))</f>
        <v>Please Refresh</v>
      </c>
      <c r="J26" s="182"/>
      <c r="K26" s="183"/>
      <c r="L26" s="112"/>
      <c r="M26" s="28"/>
    </row>
    <row r="27" spans="1:16" s="20" customFormat="1" ht="18" customHeight="1" thickBot="1" x14ac:dyDescent="0.4">
      <c r="A27" s="27"/>
      <c r="B27" s="112"/>
      <c r="C27" s="112"/>
      <c r="D27" s="112"/>
      <c r="E27" s="112"/>
      <c r="F27" s="112"/>
      <c r="G27" s="118"/>
      <c r="H27" s="115"/>
      <c r="I27" s="112"/>
      <c r="J27" s="112"/>
      <c r="K27" s="112"/>
      <c r="L27" s="112"/>
      <c r="M27" s="28"/>
    </row>
    <row r="28" spans="1:16" s="20" customFormat="1" ht="18" customHeight="1" thickBot="1" x14ac:dyDescent="0.4">
      <c r="A28" s="27"/>
      <c r="B28" s="92"/>
      <c r="C28" s="198" t="s">
        <v>39</v>
      </c>
      <c r="D28" s="199"/>
      <c r="E28" s="198" t="s">
        <v>38</v>
      </c>
      <c r="F28" s="199"/>
      <c r="G28" s="202" t="s">
        <v>36</v>
      </c>
      <c r="H28" s="199"/>
      <c r="I28" s="198" t="s">
        <v>37</v>
      </c>
      <c r="J28" s="199"/>
      <c r="K28" s="112"/>
      <c r="L28" s="112"/>
      <c r="M28" s="28"/>
    </row>
    <row r="29" spans="1:16" s="20" customFormat="1" ht="18" customHeight="1" x14ac:dyDescent="0.35">
      <c r="A29" s="27"/>
      <c r="B29" s="39" t="s">
        <v>2</v>
      </c>
      <c r="C29" s="192" t="str">
        <f ca="1">D23</f>
        <v>@CMG   221028P01370000</v>
      </c>
      <c r="D29" s="193"/>
      <c r="E29" s="203" t="str">
        <f ca="1">D24</f>
        <v>@CMG   221028P01420000</v>
      </c>
      <c r="F29" s="204"/>
      <c r="G29" s="104" t="str">
        <f ca="1">D25</f>
        <v>@CMG   221028C01520000</v>
      </c>
      <c r="H29" s="103"/>
      <c r="I29" s="200" t="str">
        <f ca="1">D26</f>
        <v>@CMG   221028C01570000</v>
      </c>
      <c r="J29" s="201"/>
      <c r="K29" s="112"/>
      <c r="L29" s="112"/>
      <c r="M29" s="28"/>
    </row>
    <row r="30" spans="1:16" s="20" customFormat="1" ht="18" customHeight="1" x14ac:dyDescent="0.35">
      <c r="A30" s="27"/>
      <c r="B30" s="39" t="s">
        <v>5</v>
      </c>
      <c r="C30" s="170" t="str">
        <f>F23</f>
        <v>Sell</v>
      </c>
      <c r="D30" s="168"/>
      <c r="E30" s="167" t="str">
        <f>F24</f>
        <v>Buy</v>
      </c>
      <c r="F30" s="168"/>
      <c r="G30" s="167" t="str">
        <f>F25</f>
        <v>Buy</v>
      </c>
      <c r="H30" s="168"/>
      <c r="I30" s="205" t="str">
        <f>F26</f>
        <v>Sell</v>
      </c>
      <c r="J30" s="206"/>
      <c r="K30" s="112"/>
      <c r="L30" s="112"/>
      <c r="M30" s="28"/>
    </row>
    <row r="31" spans="1:16" s="20" customFormat="1" ht="18" customHeight="1" thickBot="1" x14ac:dyDescent="0.4">
      <c r="A31" s="27"/>
      <c r="B31" s="42" t="s">
        <v>9</v>
      </c>
      <c r="C31" s="169" t="e">
        <f ca="1">IF(F23="Buy",-1*I23,H23)*100*G23</f>
        <v>#VALUE!</v>
      </c>
      <c r="D31" s="166"/>
      <c r="E31" s="169" t="e">
        <f ca="1">IFERROR(IF(F24="Buy",-1*I24,H24),"")*100*G24</f>
        <v>#VALUE!</v>
      </c>
      <c r="F31" s="166"/>
      <c r="G31" s="165" t="e">
        <f ca="1">IFERROR(IF(F25="Buy",-1*I25,H25),"")*100*G25</f>
        <v>#VALUE!</v>
      </c>
      <c r="H31" s="166"/>
      <c r="I31" s="169" t="e">
        <f ca="1">IF(F26="Buy",-1*I26,H26)*100*G26</f>
        <v>#VALUE!</v>
      </c>
      <c r="J31" s="166"/>
      <c r="K31" s="112"/>
      <c r="L31" s="112"/>
      <c r="M31" s="28"/>
    </row>
    <row r="32" spans="1:16" s="20" customFormat="1" ht="18" customHeight="1" x14ac:dyDescent="0.35">
      <c r="A32" s="27"/>
      <c r="B32" s="112"/>
      <c r="C32" s="115"/>
      <c r="D32" s="115"/>
      <c r="E32" s="112"/>
      <c r="F32" s="112"/>
      <c r="G32" s="112"/>
      <c r="H32" s="115"/>
      <c r="I32" s="115"/>
      <c r="J32" s="115"/>
      <c r="K32" s="112"/>
      <c r="L32" s="112"/>
      <c r="M32" s="28"/>
    </row>
    <row r="33" spans="1:13" s="20" customFormat="1" ht="18" customHeight="1" thickBot="1" x14ac:dyDescent="0.4">
      <c r="A33" s="27"/>
      <c r="B33" s="112"/>
      <c r="C33" s="115"/>
      <c r="D33" s="115"/>
      <c r="E33" s="112"/>
      <c r="F33" s="112"/>
      <c r="G33" s="112"/>
      <c r="H33" s="115"/>
      <c r="I33" s="115"/>
      <c r="J33" s="115"/>
      <c r="K33" s="112"/>
      <c r="L33" s="112" t="str">
        <f ca="1">IFERROR((I33*E41+I34*G41+I35*I41+I36*K41),"")</f>
        <v/>
      </c>
      <c r="M33" s="28"/>
    </row>
    <row r="34" spans="1:13" s="20" customFormat="1" ht="20.25" customHeight="1" thickBot="1" x14ac:dyDescent="0.4">
      <c r="A34" s="27"/>
      <c r="B34" s="163" t="s">
        <v>45</v>
      </c>
      <c r="C34" s="171" t="s">
        <v>66</v>
      </c>
      <c r="D34" s="172"/>
      <c r="E34" s="172"/>
      <c r="F34" s="173"/>
      <c r="G34" s="145">
        <f>+(1-D20/2)*H12</f>
        <v>1245.25</v>
      </c>
      <c r="H34" s="112"/>
      <c r="I34" s="112"/>
      <c r="J34" s="112"/>
      <c r="K34" s="112"/>
      <c r="L34" s="112"/>
      <c r="M34" s="28"/>
    </row>
    <row r="35" spans="1:13" s="20" customFormat="1" ht="20.9" customHeight="1" thickBot="1" x14ac:dyDescent="0.4">
      <c r="A35" s="27"/>
      <c r="B35" s="164"/>
      <c r="C35" s="171" t="s">
        <v>67</v>
      </c>
      <c r="D35" s="172"/>
      <c r="E35" s="172"/>
      <c r="F35" s="173"/>
      <c r="G35" s="146">
        <f>+(1+D20/2)*H12</f>
        <v>1684.7499999999998</v>
      </c>
      <c r="H35" s="112"/>
      <c r="I35" s="112"/>
      <c r="J35" s="112"/>
      <c r="K35" s="112"/>
      <c r="L35" s="112"/>
      <c r="M35" s="28"/>
    </row>
    <row r="36" spans="1:13" s="20" customFormat="1" ht="43.4" customHeight="1" thickBot="1" x14ac:dyDescent="0.4">
      <c r="A36" s="27"/>
      <c r="B36" s="96" t="s">
        <v>44</v>
      </c>
      <c r="C36" s="96" t="s">
        <v>40</v>
      </c>
      <c r="D36" s="96" t="s">
        <v>43</v>
      </c>
      <c r="E36" s="96" t="s">
        <v>41</v>
      </c>
      <c r="F36" s="96" t="s">
        <v>42</v>
      </c>
      <c r="G36" s="96" t="s">
        <v>32</v>
      </c>
      <c r="H36" s="112"/>
      <c r="I36" s="207" t="str">
        <f>CONCATENATE("Max profit and loss for the range ",G34,"-", G35)</f>
        <v>Max profit and loss for the range 1245.25-1684.75</v>
      </c>
      <c r="J36" s="208"/>
      <c r="K36" s="112"/>
      <c r="L36" s="112"/>
      <c r="M36" s="28"/>
    </row>
    <row r="37" spans="1:13" s="20" customFormat="1" ht="18" customHeight="1" thickBot="1" x14ac:dyDescent="0.4">
      <c r="A37" s="27"/>
      <c r="B37" s="100">
        <f>G34</f>
        <v>1245.25</v>
      </c>
      <c r="C37" s="97" t="str">
        <f ca="1">IFERROR((($C$31/($G$23*100)-MAX($B$23-B37,0))*$H$15)*100,"")</f>
        <v/>
      </c>
      <c r="D37" s="97" t="str">
        <f ca="1">IFERROR(($E$31/($G$24*100)+MAX($B$24-B37,0))*$H$15*100,"")</f>
        <v/>
      </c>
      <c r="E37" s="97" t="str">
        <f ca="1">IFERROR(($G$31/($G$25*100)+MAX(B37-$B$25,0))*$H$15*100,"")</f>
        <v/>
      </c>
      <c r="F37" s="97" t="str">
        <f ca="1">IFERROR(($I$31/($G$26*100)-MAX(B37-$B$26,0))*$H$15*100,"")</f>
        <v/>
      </c>
      <c r="G37" s="97">
        <f ca="1">SUM(C37:F37)</f>
        <v>0</v>
      </c>
      <c r="H37" s="112"/>
      <c r="I37" s="44" t="s">
        <v>20</v>
      </c>
      <c r="J37" s="90">
        <f ca="1">MAX(G37:G57)</f>
        <v>0</v>
      </c>
      <c r="K37" s="112"/>
      <c r="L37" s="112"/>
      <c r="M37" s="28"/>
    </row>
    <row r="38" spans="1:13" s="20" customFormat="1" ht="18" customHeight="1" thickBot="1" x14ac:dyDescent="0.4">
      <c r="A38" s="27"/>
      <c r="B38" s="100">
        <f t="shared" ref="B38:B57" si="3">$B$37+($G$35-$G$34)*(ROW(B38)-ROW($B$37))/20</f>
        <v>1267.2249999999999</v>
      </c>
      <c r="C38" s="97" t="str">
        <f t="shared" ref="C38:C57" ca="1" si="4">IFERROR((($C$31/($G$23*100)-MAX($B$23-B38,0))*$H$15)*100,"")</f>
        <v/>
      </c>
      <c r="D38" s="97" t="str">
        <f t="shared" ref="D38:D57" ca="1" si="5">IFERROR(($E$31/($G$24*100)+MAX($B$24-B38,0))*$H$15*100,"")</f>
        <v/>
      </c>
      <c r="E38" s="97" t="str">
        <f t="shared" ref="E38:E57" ca="1" si="6">IFERROR(($G$31/($G$25*100)+MAX(B38-$B$25,0))*$H$15*100,"")</f>
        <v/>
      </c>
      <c r="F38" s="97" t="str">
        <f t="shared" ref="F38:F57" ca="1" si="7">IFERROR(($I$31/($G$26*100)-MAX(B38-$B$26,0))*$H$15*100,"")</f>
        <v/>
      </c>
      <c r="G38" s="97">
        <f t="shared" ref="G38:G57" ca="1" si="8">SUM(C38:F38)</f>
        <v>0</v>
      </c>
      <c r="H38" s="112"/>
      <c r="I38" s="44" t="s">
        <v>24</v>
      </c>
      <c r="J38" s="91">
        <f ca="1">MIN(G37:G57)</f>
        <v>0</v>
      </c>
      <c r="K38" s="190"/>
      <c r="L38" s="191"/>
      <c r="M38" s="28"/>
    </row>
    <row r="39" spans="1:13" s="20" customFormat="1" ht="18" customHeight="1" x14ac:dyDescent="0.35">
      <c r="A39" s="27"/>
      <c r="B39" s="100">
        <f t="shared" si="3"/>
        <v>1289.2</v>
      </c>
      <c r="C39" s="97" t="str">
        <f t="shared" ca="1" si="4"/>
        <v/>
      </c>
      <c r="D39" s="97" t="str">
        <f t="shared" ca="1" si="5"/>
        <v/>
      </c>
      <c r="E39" s="97" t="str">
        <f t="shared" ca="1" si="6"/>
        <v/>
      </c>
      <c r="F39" s="97" t="str">
        <f t="shared" ca="1" si="7"/>
        <v/>
      </c>
      <c r="G39" s="97">
        <f t="shared" ca="1" si="8"/>
        <v>0</v>
      </c>
      <c r="H39" s="112"/>
      <c r="I39" s="112"/>
      <c r="J39" s="112"/>
      <c r="K39" s="112"/>
      <c r="L39" s="112"/>
      <c r="M39" s="28"/>
    </row>
    <row r="40" spans="1:13" s="20" customFormat="1" ht="18" customHeight="1" x14ac:dyDescent="0.35">
      <c r="A40" s="27"/>
      <c r="B40" s="100">
        <f t="shared" si="3"/>
        <v>1311.175</v>
      </c>
      <c r="C40" s="97" t="str">
        <f t="shared" ca="1" si="4"/>
        <v/>
      </c>
      <c r="D40" s="97" t="str">
        <f t="shared" ca="1" si="5"/>
        <v/>
      </c>
      <c r="E40" s="97" t="str">
        <f t="shared" ca="1" si="6"/>
        <v/>
      </c>
      <c r="F40" s="97" t="str">
        <f t="shared" ca="1" si="7"/>
        <v/>
      </c>
      <c r="G40" s="97">
        <f t="shared" ca="1" si="8"/>
        <v>0</v>
      </c>
      <c r="H40" s="112"/>
      <c r="I40" s="112"/>
      <c r="J40" s="112"/>
      <c r="K40" s="112"/>
      <c r="L40" s="112"/>
      <c r="M40" s="28"/>
    </row>
    <row r="41" spans="1:13" s="20" customFormat="1" ht="18" customHeight="1" x14ac:dyDescent="0.35">
      <c r="A41" s="27"/>
      <c r="B41" s="100">
        <f t="shared" si="3"/>
        <v>1333.1499999999999</v>
      </c>
      <c r="C41" s="97" t="str">
        <f t="shared" ca="1" si="4"/>
        <v/>
      </c>
      <c r="D41" s="97" t="str">
        <f t="shared" ca="1" si="5"/>
        <v/>
      </c>
      <c r="E41" s="97" t="str">
        <f t="shared" ca="1" si="6"/>
        <v/>
      </c>
      <c r="F41" s="97" t="str">
        <f t="shared" ca="1" si="7"/>
        <v/>
      </c>
      <c r="G41" s="97">
        <f t="shared" ca="1" si="8"/>
        <v>0</v>
      </c>
      <c r="H41" s="112"/>
      <c r="I41" s="112"/>
      <c r="J41" s="112"/>
      <c r="K41" s="112"/>
      <c r="L41" s="112"/>
      <c r="M41" s="28"/>
    </row>
    <row r="42" spans="1:13" s="20" customFormat="1" ht="18" customHeight="1" x14ac:dyDescent="0.35">
      <c r="A42" s="27"/>
      <c r="B42" s="100">
        <f t="shared" si="3"/>
        <v>1355.125</v>
      </c>
      <c r="C42" s="97" t="str">
        <f t="shared" ca="1" si="4"/>
        <v/>
      </c>
      <c r="D42" s="97" t="str">
        <f t="shared" ca="1" si="5"/>
        <v/>
      </c>
      <c r="E42" s="97" t="str">
        <f t="shared" ca="1" si="6"/>
        <v/>
      </c>
      <c r="F42" s="97" t="str">
        <f t="shared" ca="1" si="7"/>
        <v/>
      </c>
      <c r="G42" s="97">
        <f t="shared" ca="1" si="8"/>
        <v>0</v>
      </c>
      <c r="H42" s="112"/>
      <c r="I42" s="112"/>
      <c r="J42" s="112"/>
      <c r="K42" s="112"/>
      <c r="L42" s="112"/>
      <c r="M42" s="28"/>
    </row>
    <row r="43" spans="1:13" s="20" customFormat="1" ht="18" customHeight="1" x14ac:dyDescent="0.35">
      <c r="A43" s="27"/>
      <c r="B43" s="100">
        <f t="shared" si="3"/>
        <v>1377.1</v>
      </c>
      <c r="C43" s="97" t="str">
        <f t="shared" ca="1" si="4"/>
        <v/>
      </c>
      <c r="D43" s="97" t="str">
        <f t="shared" ca="1" si="5"/>
        <v/>
      </c>
      <c r="E43" s="97" t="str">
        <f t="shared" ca="1" si="6"/>
        <v/>
      </c>
      <c r="F43" s="97" t="str">
        <f t="shared" ca="1" si="7"/>
        <v/>
      </c>
      <c r="G43" s="97">
        <f t="shared" ca="1" si="8"/>
        <v>0</v>
      </c>
      <c r="H43" s="112"/>
      <c r="I43" s="112"/>
      <c r="J43" s="112"/>
      <c r="K43" s="112"/>
      <c r="L43" s="112"/>
      <c r="M43" s="28"/>
    </row>
    <row r="44" spans="1:13" s="20" customFormat="1" ht="18" customHeight="1" x14ac:dyDescent="0.35">
      <c r="A44" s="27"/>
      <c r="B44" s="100">
        <f t="shared" si="3"/>
        <v>1399.0749999999998</v>
      </c>
      <c r="C44" s="97" t="str">
        <f t="shared" ca="1" si="4"/>
        <v/>
      </c>
      <c r="D44" s="97" t="str">
        <f t="shared" ca="1" si="5"/>
        <v/>
      </c>
      <c r="E44" s="97" t="str">
        <f t="shared" ca="1" si="6"/>
        <v/>
      </c>
      <c r="F44" s="97" t="str">
        <f t="shared" ca="1" si="7"/>
        <v/>
      </c>
      <c r="G44" s="97">
        <f t="shared" ca="1" si="8"/>
        <v>0</v>
      </c>
      <c r="H44" s="112"/>
      <c r="I44" s="112"/>
      <c r="J44" s="112"/>
      <c r="K44" s="112"/>
      <c r="L44" s="112"/>
      <c r="M44" s="28"/>
    </row>
    <row r="45" spans="1:13" s="20" customFormat="1" ht="18" customHeight="1" x14ac:dyDescent="0.35">
      <c r="A45" s="27"/>
      <c r="B45" s="100">
        <f t="shared" si="3"/>
        <v>1421.05</v>
      </c>
      <c r="C45" s="97" t="str">
        <f t="shared" ca="1" si="4"/>
        <v/>
      </c>
      <c r="D45" s="97" t="str">
        <f t="shared" ca="1" si="5"/>
        <v/>
      </c>
      <c r="E45" s="97" t="str">
        <f t="shared" ca="1" si="6"/>
        <v/>
      </c>
      <c r="F45" s="97" t="str">
        <f t="shared" ca="1" si="7"/>
        <v/>
      </c>
      <c r="G45" s="97">
        <f t="shared" ca="1" si="8"/>
        <v>0</v>
      </c>
      <c r="H45" s="112"/>
      <c r="I45" s="112"/>
      <c r="J45" s="112"/>
      <c r="K45" s="112"/>
      <c r="L45" s="112"/>
      <c r="M45" s="28"/>
    </row>
    <row r="46" spans="1:13" s="20" customFormat="1" ht="18" customHeight="1" x14ac:dyDescent="0.35">
      <c r="A46" s="27"/>
      <c r="B46" s="100">
        <f t="shared" si="3"/>
        <v>1443.0249999999999</v>
      </c>
      <c r="C46" s="97" t="str">
        <f t="shared" ca="1" si="4"/>
        <v/>
      </c>
      <c r="D46" s="97" t="str">
        <f t="shared" ca="1" si="5"/>
        <v/>
      </c>
      <c r="E46" s="97" t="str">
        <f t="shared" ca="1" si="6"/>
        <v/>
      </c>
      <c r="F46" s="97" t="str">
        <f t="shared" ca="1" si="7"/>
        <v/>
      </c>
      <c r="G46" s="97">
        <f t="shared" ca="1" si="8"/>
        <v>0</v>
      </c>
      <c r="H46" s="112"/>
      <c r="I46" s="112"/>
      <c r="J46" s="112"/>
      <c r="K46" s="112"/>
      <c r="L46" s="112"/>
      <c r="M46" s="28"/>
    </row>
    <row r="47" spans="1:13" s="20" customFormat="1" ht="18" customHeight="1" x14ac:dyDescent="0.35">
      <c r="A47" s="27"/>
      <c r="B47" s="100">
        <f t="shared" si="3"/>
        <v>1465</v>
      </c>
      <c r="C47" s="97" t="str">
        <f t="shared" ca="1" si="4"/>
        <v/>
      </c>
      <c r="D47" s="97" t="str">
        <f t="shared" ca="1" si="5"/>
        <v/>
      </c>
      <c r="E47" s="97" t="str">
        <f t="shared" ca="1" si="6"/>
        <v/>
      </c>
      <c r="F47" s="97" t="str">
        <f t="shared" ca="1" si="7"/>
        <v/>
      </c>
      <c r="G47" s="97">
        <f t="shared" ca="1" si="8"/>
        <v>0</v>
      </c>
      <c r="H47" s="112"/>
      <c r="I47" s="112"/>
      <c r="J47" s="112"/>
      <c r="K47" s="112"/>
      <c r="L47" s="112"/>
      <c r="M47" s="28"/>
    </row>
    <row r="48" spans="1:13" s="20" customFormat="1" ht="18" customHeight="1" x14ac:dyDescent="0.35">
      <c r="A48" s="27"/>
      <c r="B48" s="100">
        <f t="shared" si="3"/>
        <v>1486.9749999999999</v>
      </c>
      <c r="C48" s="97" t="str">
        <f t="shared" ca="1" si="4"/>
        <v/>
      </c>
      <c r="D48" s="97" t="str">
        <f t="shared" ca="1" si="5"/>
        <v/>
      </c>
      <c r="E48" s="97" t="str">
        <f t="shared" ca="1" si="6"/>
        <v/>
      </c>
      <c r="F48" s="97" t="str">
        <f t="shared" ca="1" si="7"/>
        <v/>
      </c>
      <c r="G48" s="97">
        <f t="shared" ca="1" si="8"/>
        <v>0</v>
      </c>
      <c r="H48" s="112"/>
      <c r="I48" s="112"/>
      <c r="J48" s="112"/>
      <c r="K48" s="112"/>
      <c r="L48" s="112"/>
      <c r="M48" s="28"/>
    </row>
    <row r="49" spans="1:13" s="20" customFormat="1" ht="18" customHeight="1" x14ac:dyDescent="0.35">
      <c r="A49" s="27"/>
      <c r="B49" s="100">
        <f t="shared" si="3"/>
        <v>1508.9499999999998</v>
      </c>
      <c r="C49" s="97" t="str">
        <f t="shared" ca="1" si="4"/>
        <v/>
      </c>
      <c r="D49" s="97" t="str">
        <f t="shared" ca="1" si="5"/>
        <v/>
      </c>
      <c r="E49" s="97" t="str">
        <f t="shared" ca="1" si="6"/>
        <v/>
      </c>
      <c r="F49" s="97" t="str">
        <f t="shared" ca="1" si="7"/>
        <v/>
      </c>
      <c r="G49" s="97">
        <f t="shared" ca="1" si="8"/>
        <v>0</v>
      </c>
      <c r="H49" s="112"/>
      <c r="I49" s="112"/>
      <c r="J49" s="112"/>
      <c r="K49" s="112"/>
      <c r="L49" s="112"/>
      <c r="M49" s="28"/>
    </row>
    <row r="50" spans="1:13" s="20" customFormat="1" ht="18" customHeight="1" x14ac:dyDescent="0.35">
      <c r="A50" s="27"/>
      <c r="B50" s="100">
        <f t="shared" si="3"/>
        <v>1530.9249999999997</v>
      </c>
      <c r="C50" s="97" t="str">
        <f t="shared" ca="1" si="4"/>
        <v/>
      </c>
      <c r="D50" s="97" t="str">
        <f t="shared" ca="1" si="5"/>
        <v/>
      </c>
      <c r="E50" s="97" t="str">
        <f t="shared" ca="1" si="6"/>
        <v/>
      </c>
      <c r="F50" s="97" t="str">
        <f t="shared" ca="1" si="7"/>
        <v/>
      </c>
      <c r="G50" s="97">
        <f t="shared" ca="1" si="8"/>
        <v>0</v>
      </c>
      <c r="H50" s="112"/>
      <c r="I50" s="112"/>
      <c r="J50" s="112"/>
      <c r="K50" s="112"/>
      <c r="L50" s="112"/>
      <c r="M50" s="28"/>
    </row>
    <row r="51" spans="1:13" s="20" customFormat="1" ht="18" customHeight="1" x14ac:dyDescent="0.35">
      <c r="A51" s="27"/>
      <c r="B51" s="100">
        <f t="shared" si="3"/>
        <v>1552.8999999999999</v>
      </c>
      <c r="C51" s="97" t="str">
        <f t="shared" ca="1" si="4"/>
        <v/>
      </c>
      <c r="D51" s="97" t="str">
        <f t="shared" ca="1" si="5"/>
        <v/>
      </c>
      <c r="E51" s="97" t="str">
        <f t="shared" ca="1" si="6"/>
        <v/>
      </c>
      <c r="F51" s="97" t="str">
        <f t="shared" ca="1" si="7"/>
        <v/>
      </c>
      <c r="G51" s="97">
        <f t="shared" ca="1" si="8"/>
        <v>0</v>
      </c>
      <c r="H51" s="112"/>
      <c r="I51" s="112"/>
      <c r="J51" s="112"/>
      <c r="K51" s="112"/>
      <c r="L51" s="112"/>
      <c r="M51" s="28"/>
    </row>
    <row r="52" spans="1:13" s="20" customFormat="1" ht="18" customHeight="1" x14ac:dyDescent="0.35">
      <c r="A52" s="27"/>
      <c r="B52" s="100">
        <f t="shared" si="3"/>
        <v>1574.8749999999998</v>
      </c>
      <c r="C52" s="97" t="str">
        <f t="shared" ca="1" si="4"/>
        <v/>
      </c>
      <c r="D52" s="97" t="str">
        <f t="shared" ca="1" si="5"/>
        <v/>
      </c>
      <c r="E52" s="97" t="str">
        <f t="shared" ca="1" si="6"/>
        <v/>
      </c>
      <c r="F52" s="97" t="str">
        <f t="shared" ca="1" si="7"/>
        <v/>
      </c>
      <c r="G52" s="97">
        <f t="shared" ca="1" si="8"/>
        <v>0</v>
      </c>
      <c r="H52" s="112"/>
      <c r="I52" s="112"/>
      <c r="J52" s="112"/>
      <c r="K52" s="112"/>
      <c r="L52" s="112"/>
      <c r="M52" s="28"/>
    </row>
    <row r="53" spans="1:13" s="20" customFormat="1" ht="18" customHeight="1" x14ac:dyDescent="0.35">
      <c r="A53" s="27"/>
      <c r="B53" s="100">
        <f t="shared" si="3"/>
        <v>1596.85</v>
      </c>
      <c r="C53" s="97" t="str">
        <f t="shared" ca="1" si="4"/>
        <v/>
      </c>
      <c r="D53" s="97" t="str">
        <f t="shared" ca="1" si="5"/>
        <v/>
      </c>
      <c r="E53" s="97" t="str">
        <f t="shared" ca="1" si="6"/>
        <v/>
      </c>
      <c r="F53" s="97" t="str">
        <f t="shared" ca="1" si="7"/>
        <v/>
      </c>
      <c r="G53" s="97">
        <f t="shared" ca="1" si="8"/>
        <v>0</v>
      </c>
      <c r="H53" s="112"/>
      <c r="I53" s="112"/>
      <c r="J53" s="112"/>
      <c r="K53" s="112"/>
      <c r="L53" s="112"/>
      <c r="M53" s="28"/>
    </row>
    <row r="54" spans="1:13" s="20" customFormat="1" ht="18" customHeight="1" x14ac:dyDescent="0.35">
      <c r="A54" s="27"/>
      <c r="B54" s="100">
        <f t="shared" si="3"/>
        <v>1618.8249999999998</v>
      </c>
      <c r="C54" s="97" t="str">
        <f t="shared" ca="1" si="4"/>
        <v/>
      </c>
      <c r="D54" s="97" t="str">
        <f t="shared" ca="1" si="5"/>
        <v/>
      </c>
      <c r="E54" s="97" t="str">
        <f t="shared" ca="1" si="6"/>
        <v/>
      </c>
      <c r="F54" s="97" t="str">
        <f t="shared" ca="1" si="7"/>
        <v/>
      </c>
      <c r="G54" s="97">
        <f t="shared" ca="1" si="8"/>
        <v>0</v>
      </c>
      <c r="H54" s="112"/>
      <c r="I54" s="112"/>
      <c r="J54" s="112"/>
      <c r="K54" s="112"/>
      <c r="L54" s="112"/>
      <c r="M54" s="28"/>
    </row>
    <row r="55" spans="1:13" s="20" customFormat="1" ht="18" customHeight="1" x14ac:dyDescent="0.35">
      <c r="A55" s="27"/>
      <c r="B55" s="100">
        <f t="shared" si="3"/>
        <v>1640.7999999999997</v>
      </c>
      <c r="C55" s="97" t="str">
        <f t="shared" ca="1" si="4"/>
        <v/>
      </c>
      <c r="D55" s="97" t="str">
        <f t="shared" ca="1" si="5"/>
        <v/>
      </c>
      <c r="E55" s="97" t="str">
        <f t="shared" ca="1" si="6"/>
        <v/>
      </c>
      <c r="F55" s="97" t="str">
        <f t="shared" ca="1" si="7"/>
        <v/>
      </c>
      <c r="G55" s="97">
        <f ca="1">SUM(C55:F55)</f>
        <v>0</v>
      </c>
      <c r="H55" s="112"/>
      <c r="I55" s="112"/>
      <c r="J55" s="112"/>
      <c r="K55" s="112"/>
      <c r="L55" s="112"/>
      <c r="M55" s="28"/>
    </row>
    <row r="56" spans="1:13" s="20" customFormat="1" ht="18" customHeight="1" x14ac:dyDescent="0.35">
      <c r="A56" s="27"/>
      <c r="B56" s="100">
        <f t="shared" si="3"/>
        <v>1662.7749999999999</v>
      </c>
      <c r="C56" s="97" t="str">
        <f t="shared" ca="1" si="4"/>
        <v/>
      </c>
      <c r="D56" s="97" t="str">
        <f t="shared" ca="1" si="5"/>
        <v/>
      </c>
      <c r="E56" s="97" t="str">
        <f t="shared" ca="1" si="6"/>
        <v/>
      </c>
      <c r="F56" s="97" t="str">
        <f t="shared" ca="1" si="7"/>
        <v/>
      </c>
      <c r="G56" s="97">
        <f t="shared" ca="1" si="8"/>
        <v>0</v>
      </c>
      <c r="H56" s="112"/>
      <c r="I56" s="112"/>
      <c r="J56" s="112"/>
      <c r="K56" s="112"/>
      <c r="L56" s="112"/>
      <c r="M56" s="28"/>
    </row>
    <row r="57" spans="1:13" s="20" customFormat="1" ht="18" customHeight="1" thickBot="1" x14ac:dyDescent="0.4">
      <c r="A57" s="27"/>
      <c r="B57" s="101">
        <f t="shared" si="3"/>
        <v>1684.7499999999998</v>
      </c>
      <c r="C57" s="98" t="str">
        <f t="shared" ca="1" si="4"/>
        <v/>
      </c>
      <c r="D57" s="98" t="str">
        <f t="shared" ca="1" si="5"/>
        <v/>
      </c>
      <c r="E57" s="98" t="str">
        <f t="shared" ca="1" si="6"/>
        <v/>
      </c>
      <c r="F57" s="98" t="str">
        <f t="shared" ca="1" si="7"/>
        <v/>
      </c>
      <c r="G57" s="98">
        <f t="shared" ca="1" si="8"/>
        <v>0</v>
      </c>
      <c r="H57" s="112"/>
      <c r="I57" s="112"/>
      <c r="J57" s="112"/>
      <c r="K57" s="112"/>
      <c r="L57" s="112"/>
      <c r="M57" s="28"/>
    </row>
    <row r="58" spans="1:13" s="20" customFormat="1" ht="18" customHeight="1" thickBot="1" x14ac:dyDescent="0.4">
      <c r="A58" s="33"/>
      <c r="B58" s="119"/>
      <c r="C58" s="119"/>
      <c r="D58" s="119"/>
      <c r="E58" s="119"/>
      <c r="F58" s="35"/>
      <c r="G58" s="35"/>
      <c r="H58" s="35"/>
      <c r="I58" s="35"/>
      <c r="J58" s="35"/>
      <c r="K58" s="35"/>
      <c r="L58" s="35"/>
      <c r="M58" s="49"/>
    </row>
    <row r="59" spans="1:13" ht="18" hidden="1" customHeight="1" x14ac:dyDescent="0.35">
      <c r="B59" s="3"/>
      <c r="C59" s="3"/>
      <c r="D59" s="3"/>
      <c r="E59" s="3"/>
    </row>
    <row r="60" spans="1:13" ht="18" hidden="1" customHeight="1" x14ac:dyDescent="0.35">
      <c r="B60" s="3"/>
      <c r="C60" s="3"/>
      <c r="D60" s="3"/>
      <c r="E60" s="3"/>
    </row>
    <row r="61" spans="1:13" ht="18" hidden="1" customHeight="1" x14ac:dyDescent="0.35">
      <c r="B61" s="3"/>
      <c r="C61" s="3"/>
      <c r="D61" s="3"/>
      <c r="E61" s="3"/>
    </row>
    <row r="62" spans="1:13" ht="18" hidden="1" customHeight="1" x14ac:dyDescent="0.35">
      <c r="B62" s="3"/>
      <c r="C62" s="3"/>
      <c r="D62" s="3"/>
      <c r="E62" s="3"/>
    </row>
    <row r="63" spans="1:13" ht="18" hidden="1" customHeight="1" x14ac:dyDescent="0.35">
      <c r="B63" s="3"/>
      <c r="C63" s="3"/>
      <c r="D63" s="3"/>
      <c r="E63" s="3"/>
    </row>
    <row r="64" spans="1:13" ht="18" hidden="1" customHeight="1" x14ac:dyDescent="0.35"/>
    <row r="65" s="2" customFormat="1" ht="18" hidden="1" customHeight="1" x14ac:dyDescent="0.35"/>
    <row r="66" s="2" customFormat="1" ht="18" hidden="1" customHeight="1" x14ac:dyDescent="0.35"/>
    <row r="67" s="2" customFormat="1" ht="18" hidden="1" customHeight="1" x14ac:dyDescent="0.35"/>
    <row r="68" s="2" customFormat="1" ht="18" hidden="1" customHeight="1" x14ac:dyDescent="0.35"/>
    <row r="69" s="2" customFormat="1" ht="18" hidden="1" customHeight="1" x14ac:dyDescent="0.35"/>
    <row r="70" s="2" customFormat="1" ht="18" hidden="1" customHeight="1" x14ac:dyDescent="0.35"/>
    <row r="71" s="2" customFormat="1" ht="18" hidden="1" customHeight="1" x14ac:dyDescent="0.35"/>
    <row r="72" s="2" customFormat="1" ht="18" hidden="1" customHeight="1" x14ac:dyDescent="0.35"/>
    <row r="73" s="2" customFormat="1" ht="18" hidden="1" customHeight="1" x14ac:dyDescent="0.35"/>
    <row r="74" s="2" customFormat="1" ht="18" hidden="1" customHeight="1" x14ac:dyDescent="0.35"/>
    <row r="75" s="2" customFormat="1" ht="18" hidden="1" customHeight="1" x14ac:dyDescent="0.35"/>
    <row r="76" s="2" customFormat="1" ht="18" hidden="1" customHeight="1" x14ac:dyDescent="0.35"/>
    <row r="77" s="2" customFormat="1" ht="18" hidden="1" customHeight="1" x14ac:dyDescent="0.35"/>
    <row r="78" s="2" customFormat="1" ht="18" hidden="1" customHeight="1" x14ac:dyDescent="0.35"/>
    <row r="79" s="2" customFormat="1" ht="18" hidden="1" customHeight="1" x14ac:dyDescent="0.35"/>
    <row r="80" s="2" customFormat="1" ht="18" hidden="1" customHeight="1" x14ac:dyDescent="0.35"/>
    <row r="81" s="2" customFormat="1" ht="18" hidden="1" customHeight="1" x14ac:dyDescent="0.35"/>
    <row r="82" s="2" customFormat="1" ht="18" hidden="1" customHeight="1" x14ac:dyDescent="0.35"/>
    <row r="83" s="2" customFormat="1" ht="18" hidden="1" customHeight="1" x14ac:dyDescent="0.35"/>
    <row r="84" s="2" customFormat="1" ht="18" hidden="1" customHeight="1" x14ac:dyDescent="0.35"/>
    <row r="85" s="2" customFormat="1" ht="18" hidden="1" customHeight="1" x14ac:dyDescent="0.35"/>
    <row r="86" s="2" customFormat="1" ht="18" hidden="1" customHeight="1" x14ac:dyDescent="0.35"/>
    <row r="87" s="2" customFormat="1" ht="18" hidden="1" customHeight="1" x14ac:dyDescent="0.35"/>
    <row r="88" s="2" customFormat="1" ht="18" hidden="1" customHeight="1" x14ac:dyDescent="0.35"/>
    <row r="89" s="2" customFormat="1" ht="18" hidden="1" customHeight="1" x14ac:dyDescent="0.35"/>
    <row r="90" s="2" customFormat="1" ht="18" hidden="1" customHeight="1" x14ac:dyDescent="0.35"/>
    <row r="91" s="2" customFormat="1" ht="18" hidden="1" customHeight="1" x14ac:dyDescent="0.35"/>
    <row r="92" s="2" customFormat="1" ht="18" hidden="1" customHeight="1" x14ac:dyDescent="0.35"/>
    <row r="93" s="2" customFormat="1" ht="18" hidden="1" customHeight="1" x14ac:dyDescent="0.35"/>
    <row r="94" s="2" customFormat="1" ht="18" hidden="1" customHeight="1" x14ac:dyDescent="0.35"/>
    <row r="95" s="2" customFormat="1" ht="18" hidden="1" customHeight="1" x14ac:dyDescent="0.35"/>
    <row r="96" s="2" customFormat="1" ht="18" hidden="1" customHeight="1" x14ac:dyDescent="0.35"/>
    <row r="97" s="2" customFormat="1" ht="18" hidden="1" customHeight="1" x14ac:dyDescent="0.35"/>
    <row r="98" s="2" customFormat="1" ht="18" hidden="1" customHeight="1" x14ac:dyDescent="0.35"/>
    <row r="99" s="2" customFormat="1" ht="18" hidden="1" customHeight="1" x14ac:dyDescent="0.35"/>
  </sheetData>
  <mergeCells count="56">
    <mergeCell ref="J16:K16"/>
    <mergeCell ref="J11:K11"/>
    <mergeCell ref="J12:K12"/>
    <mergeCell ref="B8:E9"/>
    <mergeCell ref="B6:C6"/>
    <mergeCell ref="G8:L8"/>
    <mergeCell ref="J14:K14"/>
    <mergeCell ref="J15:K15"/>
    <mergeCell ref="B13:C13"/>
    <mergeCell ref="D13:E13"/>
    <mergeCell ref="B10:E10"/>
    <mergeCell ref="J10:K10"/>
    <mergeCell ref="J13:K13"/>
    <mergeCell ref="D14:E14"/>
    <mergeCell ref="D15:E15"/>
    <mergeCell ref="D16:E16"/>
    <mergeCell ref="K38:L38"/>
    <mergeCell ref="C29:D29"/>
    <mergeCell ref="D22:E22"/>
    <mergeCell ref="D23:E23"/>
    <mergeCell ref="D26:E26"/>
    <mergeCell ref="I28:J28"/>
    <mergeCell ref="I29:J29"/>
    <mergeCell ref="G28:H28"/>
    <mergeCell ref="E28:F28"/>
    <mergeCell ref="E29:F29"/>
    <mergeCell ref="D24:E24"/>
    <mergeCell ref="I30:J30"/>
    <mergeCell ref="I31:J31"/>
    <mergeCell ref="I36:J36"/>
    <mergeCell ref="C28:D28"/>
    <mergeCell ref="G30:H30"/>
    <mergeCell ref="D17:E17"/>
    <mergeCell ref="D18:E18"/>
    <mergeCell ref="D19:E19"/>
    <mergeCell ref="J22:K22"/>
    <mergeCell ref="J23:K26"/>
    <mergeCell ref="J19:K19"/>
    <mergeCell ref="D25:E25"/>
    <mergeCell ref="J18:K18"/>
    <mergeCell ref="J17:K17"/>
    <mergeCell ref="D20:E20"/>
    <mergeCell ref="B34:B35"/>
    <mergeCell ref="G31:H31"/>
    <mergeCell ref="E30:F30"/>
    <mergeCell ref="E31:F31"/>
    <mergeCell ref="C30:D30"/>
    <mergeCell ref="C31:D31"/>
    <mergeCell ref="C34:F34"/>
    <mergeCell ref="C35:F35"/>
    <mergeCell ref="B19:C19"/>
    <mergeCell ref="B14:C14"/>
    <mergeCell ref="B15:C15"/>
    <mergeCell ref="B16:C16"/>
    <mergeCell ref="B17:C17"/>
    <mergeCell ref="B18:C18"/>
  </mergeCells>
  <conditionalFormatting sqref="G37:G57">
    <cfRule type="cellIs" dxfId="8" priority="3" operator="equal">
      <formula>$J$38</formula>
    </cfRule>
    <cfRule type="cellIs" dxfId="7" priority="4" operator="equal">
      <formula>$J$37</formula>
    </cfRule>
  </conditionalFormatting>
  <conditionalFormatting sqref="J23:K26 J37:J38">
    <cfRule type="cellIs" dxfId="6" priority="2" operator="greaterThan">
      <formula>0</formula>
    </cfRule>
  </conditionalFormatting>
  <conditionalFormatting sqref="J23:K26 J37:J38">
    <cfRule type="cellIs" dxfId="5" priority="1" operator="lessThan">
      <formula>0</formula>
    </cfRule>
  </conditionalFormatting>
  <printOptions horizontalCentered="1" verticalCentered="1"/>
  <pageMargins left="0.25" right="0.25" top="0.75" bottom="0.75" header="0.3" footer="0.3"/>
  <pageSetup scale="54" orientation="portrait" r:id="rId1"/>
  <rowBreaks count="1" manualBreakCount="1">
    <brk id="31"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BAF77-5EA7-48E6-AE8E-D03029A88AB7}">
  <sheetPr codeName="Sheet3">
    <pageSetUpPr fitToPage="1"/>
  </sheetPr>
  <dimension ref="A1:Q98"/>
  <sheetViews>
    <sheetView zoomScale="70" zoomScaleNormal="70" workbookViewId="0"/>
  </sheetViews>
  <sheetFormatPr defaultColWidth="0" defaultRowHeight="14" x14ac:dyDescent="0.35"/>
  <cols>
    <col min="1" max="1" width="6.54296875" style="2" customWidth="1"/>
    <col min="2" max="2" width="18.1796875" style="2" customWidth="1"/>
    <col min="3" max="3" width="17.81640625" style="2" customWidth="1"/>
    <col min="4" max="4" width="15.54296875" style="2" customWidth="1"/>
    <col min="5" max="5" width="17.453125" style="2" customWidth="1"/>
    <col min="6" max="6" width="15.1796875" style="2" customWidth="1"/>
    <col min="7" max="7" width="13" style="2" customWidth="1"/>
    <col min="8" max="8" width="20" style="2" customWidth="1"/>
    <col min="9" max="9" width="14.54296875" style="2" customWidth="1"/>
    <col min="10" max="10" width="18.54296875" style="2" customWidth="1"/>
    <col min="11" max="11" width="12.54296875" style="2" customWidth="1"/>
    <col min="12" max="12" width="13" style="2" customWidth="1"/>
    <col min="13" max="13" width="6.54296875" style="2" customWidth="1"/>
    <col min="14" max="14" width="6.54296875" style="2" hidden="1" customWidth="1"/>
    <col min="15" max="15" width="8.54296875" style="2" hidden="1" customWidth="1"/>
    <col min="16" max="17" width="0" style="2" hidden="1" customWidth="1"/>
    <col min="18" max="16384" width="8.54296875" style="2" hidden="1"/>
  </cols>
  <sheetData>
    <row r="1" spans="2:12" ht="18" customHeight="1" x14ac:dyDescent="0.35"/>
    <row r="2" spans="2:12" ht="18" customHeight="1" thickBot="1" x14ac:dyDescent="0.4"/>
    <row r="3" spans="2:12" s="20" customFormat="1" ht="18" customHeight="1" thickBot="1" x14ac:dyDescent="0.4">
      <c r="B3" s="235" t="s">
        <v>15</v>
      </c>
      <c r="C3" s="236"/>
      <c r="D3" s="51"/>
    </row>
    <row r="4" spans="2:12" s="20" customFormat="1" ht="18" customHeight="1" thickBot="1" x14ac:dyDescent="0.4"/>
    <row r="5" spans="2:12" s="20" customFormat="1" ht="18" customHeight="1" x14ac:dyDescent="0.35">
      <c r="B5" s="237" t="s">
        <v>27</v>
      </c>
      <c r="C5" s="238"/>
      <c r="D5" s="238"/>
      <c r="E5" s="239"/>
      <c r="F5" s="26"/>
      <c r="G5" s="219" t="s">
        <v>12</v>
      </c>
      <c r="H5" s="220"/>
      <c r="I5" s="220"/>
      <c r="J5" s="220"/>
      <c r="K5" s="220"/>
      <c r="L5" s="221"/>
    </row>
    <row r="6" spans="2:12" s="20" customFormat="1" ht="18" customHeight="1" thickBot="1" x14ac:dyDescent="0.4">
      <c r="B6" s="240"/>
      <c r="C6" s="241"/>
      <c r="D6" s="241"/>
      <c r="E6" s="242"/>
      <c r="G6" s="27"/>
      <c r="L6" s="28"/>
    </row>
    <row r="7" spans="2:12" s="20" customFormat="1" ht="18" customHeight="1" thickBot="1" x14ac:dyDescent="0.4">
      <c r="B7" s="226" t="s">
        <v>46</v>
      </c>
      <c r="C7" s="226"/>
      <c r="D7" s="226"/>
      <c r="E7" s="226"/>
      <c r="F7" s="29"/>
      <c r="G7" s="27"/>
      <c r="J7" s="243" t="s">
        <v>64</v>
      </c>
      <c r="K7" s="244"/>
      <c r="L7" s="28"/>
    </row>
    <row r="8" spans="2:12" s="20" customFormat="1" ht="18" customHeight="1" x14ac:dyDescent="0.35">
      <c r="G8" s="27"/>
      <c r="H8" s="135" t="s">
        <v>31</v>
      </c>
      <c r="J8" s="209">
        <v>44834</v>
      </c>
      <c r="K8" s="210"/>
      <c r="L8" s="28"/>
    </row>
    <row r="9" spans="2:12" s="20" customFormat="1" ht="18" customHeight="1" thickBot="1" x14ac:dyDescent="0.4">
      <c r="G9" s="27"/>
      <c r="H9" s="62">
        <v>238.07</v>
      </c>
      <c r="J9" s="186">
        <v>44841</v>
      </c>
      <c r="K9" s="187"/>
      <c r="L9" s="28"/>
    </row>
    <row r="10" spans="2:12" s="20" customFormat="1" ht="18" customHeight="1" thickBot="1" x14ac:dyDescent="0.4">
      <c r="B10" s="233" t="s">
        <v>1</v>
      </c>
      <c r="C10" s="234"/>
      <c r="D10" s="245" t="s">
        <v>53</v>
      </c>
      <c r="E10" s="246"/>
      <c r="G10" s="27"/>
      <c r="H10" s="65" t="s">
        <v>49</v>
      </c>
      <c r="J10" s="186">
        <v>44848</v>
      </c>
      <c r="K10" s="187"/>
      <c r="L10" s="28"/>
    </row>
    <row r="11" spans="2:12" s="20" customFormat="1" ht="18" customHeight="1" thickBot="1" x14ac:dyDescent="0.4">
      <c r="B11" s="233" t="s">
        <v>10</v>
      </c>
      <c r="C11" s="234"/>
      <c r="D11" s="247" t="s">
        <v>56</v>
      </c>
      <c r="E11" s="248"/>
      <c r="F11" s="30"/>
      <c r="G11" s="27"/>
      <c r="H11" s="135" t="s">
        <v>65</v>
      </c>
      <c r="J11" s="186">
        <v>44855</v>
      </c>
      <c r="K11" s="187"/>
      <c r="L11" s="28"/>
    </row>
    <row r="12" spans="2:12" s="20" customFormat="1" ht="18" customHeight="1" thickBot="1" x14ac:dyDescent="0.4">
      <c r="B12" s="233" t="s">
        <v>63</v>
      </c>
      <c r="C12" s="234"/>
      <c r="D12" s="249">
        <v>44841</v>
      </c>
      <c r="E12" s="250"/>
      <c r="F12" s="31"/>
      <c r="G12" s="27"/>
      <c r="H12" s="32">
        <v>100</v>
      </c>
      <c r="J12" s="186">
        <v>44862</v>
      </c>
      <c r="K12" s="187"/>
      <c r="L12" s="28"/>
    </row>
    <row r="13" spans="2:12" s="20" customFormat="1" ht="18" customHeight="1" thickBot="1" x14ac:dyDescent="0.4">
      <c r="B13" s="233" t="s">
        <v>18</v>
      </c>
      <c r="C13" s="234"/>
      <c r="D13" s="251">
        <v>245</v>
      </c>
      <c r="E13" s="252"/>
      <c r="F13" s="31"/>
      <c r="G13" s="9"/>
      <c r="H13" s="10"/>
      <c r="J13" s="186">
        <v>44869</v>
      </c>
      <c r="K13" s="187"/>
      <c r="L13" s="28"/>
    </row>
    <row r="14" spans="2:12" s="20" customFormat="1" ht="18" customHeight="1" thickBot="1" x14ac:dyDescent="0.4">
      <c r="B14" s="233" t="s">
        <v>22</v>
      </c>
      <c r="C14" s="234"/>
      <c r="D14" s="251">
        <v>250</v>
      </c>
      <c r="E14" s="252"/>
      <c r="F14" s="31"/>
      <c r="G14" s="9"/>
      <c r="H14" s="10"/>
      <c r="J14" s="186">
        <v>44876</v>
      </c>
      <c r="K14" s="187"/>
      <c r="L14" s="28"/>
    </row>
    <row r="15" spans="2:12" s="20" customFormat="1" ht="18" customHeight="1" thickBot="1" x14ac:dyDescent="0.4">
      <c r="B15" s="233" t="s">
        <v>19</v>
      </c>
      <c r="C15" s="234"/>
      <c r="D15" s="251">
        <v>235</v>
      </c>
      <c r="E15" s="252"/>
      <c r="F15" s="31"/>
      <c r="G15" s="27"/>
      <c r="H15" s="31"/>
      <c r="J15" s="186">
        <v>44883</v>
      </c>
      <c r="K15" s="187"/>
      <c r="L15" s="28"/>
    </row>
    <row r="16" spans="2:12" s="20" customFormat="1" ht="18" customHeight="1" thickBot="1" x14ac:dyDescent="0.4">
      <c r="B16" s="233" t="s">
        <v>21</v>
      </c>
      <c r="C16" s="234"/>
      <c r="D16" s="251">
        <v>230</v>
      </c>
      <c r="E16" s="252"/>
      <c r="F16" s="31"/>
      <c r="G16" s="27"/>
      <c r="H16" s="31"/>
      <c r="J16" s="184">
        <v>44890</v>
      </c>
      <c r="K16" s="185"/>
      <c r="L16" s="28"/>
    </row>
    <row r="17" spans="2:16" s="20" customFormat="1" ht="18" customHeight="1" thickBot="1" x14ac:dyDescent="0.4">
      <c r="D17" s="52"/>
      <c r="E17" s="52"/>
      <c r="F17" s="31"/>
      <c r="G17" s="33"/>
      <c r="H17" s="34"/>
      <c r="I17" s="35"/>
      <c r="J17" s="35"/>
      <c r="K17" s="35"/>
      <c r="L17" s="49"/>
    </row>
    <row r="18" spans="2:16" s="20" customFormat="1" ht="18" customHeight="1" thickBot="1" x14ac:dyDescent="0.4">
      <c r="F18" s="29"/>
      <c r="J18" s="36"/>
    </row>
    <row r="19" spans="2:16" s="20" customFormat="1" ht="18" customHeight="1" x14ac:dyDescent="0.35">
      <c r="B19" s="135" t="s">
        <v>8</v>
      </c>
      <c r="C19" s="135" t="s">
        <v>35</v>
      </c>
      <c r="D19" s="253" t="s">
        <v>2</v>
      </c>
      <c r="E19" s="254"/>
      <c r="F19" s="135" t="s">
        <v>5</v>
      </c>
      <c r="G19" s="135" t="s">
        <v>65</v>
      </c>
      <c r="H19" s="135" t="s">
        <v>4</v>
      </c>
      <c r="I19" s="135" t="s">
        <v>3</v>
      </c>
      <c r="J19" s="253" t="s">
        <v>11</v>
      </c>
      <c r="K19" s="254"/>
    </row>
    <row r="20" spans="2:16" s="20" customFormat="1" ht="18" customHeight="1" x14ac:dyDescent="0.35">
      <c r="B20" s="7">
        <v>230</v>
      </c>
      <c r="C20" s="8" t="s">
        <v>14</v>
      </c>
      <c r="D20" s="255" t="s">
        <v>57</v>
      </c>
      <c r="E20" s="255"/>
      <c r="F20" s="8" t="s">
        <v>7</v>
      </c>
      <c r="G20" s="8">
        <v>100</v>
      </c>
      <c r="H20" s="64">
        <v>4.05</v>
      </c>
      <c r="I20" s="68">
        <v>4.0999999999999996</v>
      </c>
      <c r="J20" s="256">
        <v>-311</v>
      </c>
      <c r="K20" s="257"/>
      <c r="M20" s="37"/>
      <c r="N20" s="37"/>
      <c r="O20" s="37"/>
    </row>
    <row r="21" spans="2:16" s="20" customFormat="1" ht="18" customHeight="1" x14ac:dyDescent="0.35">
      <c r="B21" s="9">
        <v>235</v>
      </c>
      <c r="C21" s="10" t="s">
        <v>14</v>
      </c>
      <c r="D21" s="262" t="s">
        <v>58</v>
      </c>
      <c r="E21" s="262"/>
      <c r="F21" s="10" t="s">
        <v>17</v>
      </c>
      <c r="G21" s="10">
        <v>100</v>
      </c>
      <c r="H21" s="66">
        <v>5.95</v>
      </c>
      <c r="I21" s="70">
        <v>6.05</v>
      </c>
      <c r="J21" s="258"/>
      <c r="K21" s="259"/>
      <c r="M21" s="37"/>
      <c r="N21" s="37"/>
      <c r="O21" s="37"/>
      <c r="P21" s="37"/>
    </row>
    <row r="22" spans="2:16" s="20" customFormat="1" ht="18" customHeight="1" x14ac:dyDescent="0.35">
      <c r="B22" s="9">
        <v>245</v>
      </c>
      <c r="C22" s="10" t="s">
        <v>6</v>
      </c>
      <c r="D22" s="262" t="s">
        <v>59</v>
      </c>
      <c r="E22" s="262"/>
      <c r="F22" s="10" t="s">
        <v>17</v>
      </c>
      <c r="G22" s="10">
        <v>100</v>
      </c>
      <c r="H22" s="66">
        <v>2.2599999999999998</v>
      </c>
      <c r="I22" s="70">
        <v>2.29</v>
      </c>
      <c r="J22" s="258"/>
      <c r="K22" s="259"/>
      <c r="M22" s="37"/>
      <c r="N22" s="37"/>
      <c r="O22" s="37"/>
    </row>
    <row r="23" spans="2:16" s="20" customFormat="1" ht="18" customHeight="1" thickBot="1" x14ac:dyDescent="0.4">
      <c r="B23" s="11">
        <v>250</v>
      </c>
      <c r="C23" s="12" t="s">
        <v>6</v>
      </c>
      <c r="D23" s="263" t="s">
        <v>60</v>
      </c>
      <c r="E23" s="263"/>
      <c r="F23" s="12" t="s">
        <v>7</v>
      </c>
      <c r="G23" s="12">
        <v>100</v>
      </c>
      <c r="H23" s="53">
        <v>1.18</v>
      </c>
      <c r="I23" s="69">
        <v>1.2</v>
      </c>
      <c r="J23" s="260"/>
      <c r="K23" s="261"/>
    </row>
    <row r="24" spans="2:16" s="20" customFormat="1" ht="18" customHeight="1" x14ac:dyDescent="0.35">
      <c r="B24" s="10"/>
      <c r="C24" s="10"/>
      <c r="D24" s="271" t="s">
        <v>50</v>
      </c>
      <c r="E24" s="271"/>
      <c r="F24" s="10"/>
      <c r="G24" s="10"/>
      <c r="H24" s="273" t="s">
        <v>51</v>
      </c>
      <c r="I24" s="273" t="s">
        <v>52</v>
      </c>
      <c r="J24" s="67"/>
      <c r="K24" s="67"/>
    </row>
    <row r="25" spans="2:16" s="20" customFormat="1" ht="18" customHeight="1" x14ac:dyDescent="0.35">
      <c r="B25" s="10"/>
      <c r="C25" s="10"/>
      <c r="D25" s="272"/>
      <c r="E25" s="272"/>
      <c r="F25" s="10"/>
      <c r="G25" s="10"/>
      <c r="H25" s="274"/>
      <c r="I25" s="275"/>
      <c r="J25" s="67"/>
      <c r="K25" s="67"/>
    </row>
    <row r="26" spans="2:16" s="20" customFormat="1" ht="18" customHeight="1" thickBot="1" x14ac:dyDescent="0.4">
      <c r="G26" s="38"/>
      <c r="H26" s="10"/>
    </row>
    <row r="27" spans="2:16" s="20" customFormat="1" ht="18" customHeight="1" x14ac:dyDescent="0.35">
      <c r="B27" s="136"/>
      <c r="C27" s="276" t="s">
        <v>39</v>
      </c>
      <c r="D27" s="254"/>
      <c r="E27" s="276" t="s">
        <v>38</v>
      </c>
      <c r="F27" s="254"/>
      <c r="G27" s="253" t="s">
        <v>36</v>
      </c>
      <c r="H27" s="254"/>
      <c r="I27" s="276" t="s">
        <v>37</v>
      </c>
      <c r="J27" s="254"/>
    </row>
    <row r="28" spans="2:16" s="20" customFormat="1" ht="18" customHeight="1" x14ac:dyDescent="0.35">
      <c r="B28" s="39" t="s">
        <v>2</v>
      </c>
      <c r="C28" s="192" t="s">
        <v>57</v>
      </c>
      <c r="D28" s="193"/>
      <c r="E28" s="203" t="s">
        <v>58</v>
      </c>
      <c r="F28" s="204"/>
      <c r="G28" s="40" t="s">
        <v>59</v>
      </c>
      <c r="H28" s="41"/>
      <c r="I28" s="200" t="s">
        <v>60</v>
      </c>
      <c r="J28" s="201"/>
    </row>
    <row r="29" spans="2:16" s="20" customFormat="1" ht="18" customHeight="1" x14ac:dyDescent="0.35">
      <c r="B29" s="39" t="s">
        <v>5</v>
      </c>
      <c r="C29" s="262" t="s">
        <v>7</v>
      </c>
      <c r="D29" s="168"/>
      <c r="E29" s="167" t="s">
        <v>17</v>
      </c>
      <c r="F29" s="168"/>
      <c r="G29" s="167" t="s">
        <v>17</v>
      </c>
      <c r="H29" s="168"/>
      <c r="I29" s="268" t="s">
        <v>7</v>
      </c>
      <c r="J29" s="206"/>
    </row>
    <row r="30" spans="2:16" s="20" customFormat="1" ht="18" customHeight="1" thickBot="1" x14ac:dyDescent="0.4">
      <c r="B30" s="42" t="s">
        <v>9</v>
      </c>
      <c r="C30" s="169">
        <v>4.05</v>
      </c>
      <c r="D30" s="166"/>
      <c r="E30" s="169">
        <v>-6.05</v>
      </c>
      <c r="F30" s="166"/>
      <c r="G30" s="165">
        <v>-2.29</v>
      </c>
      <c r="H30" s="166"/>
      <c r="I30" s="169">
        <v>1.18</v>
      </c>
      <c r="J30" s="166"/>
    </row>
    <row r="31" spans="2:16" s="20" customFormat="1" ht="18" customHeight="1" x14ac:dyDescent="0.35">
      <c r="C31" s="10"/>
      <c r="D31" s="10"/>
      <c r="H31" s="10"/>
      <c r="I31" s="10"/>
      <c r="J31" s="10"/>
    </row>
    <row r="32" spans="2:16" s="20" customFormat="1" ht="18" customHeight="1" thickBot="1" x14ac:dyDescent="0.4">
      <c r="C32" s="10"/>
      <c r="D32" s="10"/>
      <c r="H32" s="10"/>
      <c r="I32" s="10"/>
      <c r="J32" s="10"/>
    </row>
    <row r="33" spans="2:12" s="20" customFormat="1" ht="18" customHeight="1" thickBot="1" x14ac:dyDescent="0.4">
      <c r="B33" s="264" t="s">
        <v>45</v>
      </c>
      <c r="C33" s="171" t="s">
        <v>66</v>
      </c>
      <c r="D33" s="172"/>
      <c r="E33" s="172"/>
      <c r="F33" s="173"/>
      <c r="G33" s="61">
        <v>190</v>
      </c>
    </row>
    <row r="34" spans="2:12" s="20" customFormat="1" ht="18" customHeight="1" thickBot="1" x14ac:dyDescent="0.4">
      <c r="B34" s="265"/>
      <c r="C34" s="171" t="s">
        <v>67</v>
      </c>
      <c r="D34" s="172"/>
      <c r="E34" s="172"/>
      <c r="F34" s="173"/>
      <c r="G34" s="60">
        <v>290</v>
      </c>
    </row>
    <row r="35" spans="2:12" s="20" customFormat="1" ht="36.5" thickBot="1" x14ac:dyDescent="0.4">
      <c r="B35" s="137" t="s">
        <v>44</v>
      </c>
      <c r="C35" s="138" t="s">
        <v>40</v>
      </c>
      <c r="D35" s="138" t="s">
        <v>43</v>
      </c>
      <c r="E35" s="138" t="s">
        <v>41</v>
      </c>
      <c r="F35" s="138" t="s">
        <v>42</v>
      </c>
      <c r="G35" s="139" t="s">
        <v>32</v>
      </c>
      <c r="I35" s="266" t="s">
        <v>61</v>
      </c>
      <c r="J35" s="267"/>
    </row>
    <row r="36" spans="2:12" s="20" customFormat="1" ht="18" customHeight="1" thickBot="1" x14ac:dyDescent="0.4">
      <c r="B36" s="54">
        <v>190</v>
      </c>
      <c r="C36" s="57">
        <v>-3595.0000000000005</v>
      </c>
      <c r="D36" s="57">
        <v>3895.0000000000005</v>
      </c>
      <c r="E36" s="57">
        <v>-229</v>
      </c>
      <c r="F36" s="57">
        <v>118</v>
      </c>
      <c r="G36" s="48">
        <v>189</v>
      </c>
      <c r="I36" s="44" t="s">
        <v>20</v>
      </c>
      <c r="J36" s="45">
        <v>189.00000000000045</v>
      </c>
      <c r="K36" s="203"/>
      <c r="L36" s="269"/>
    </row>
    <row r="37" spans="2:12" s="20" customFormat="1" ht="18" customHeight="1" thickBot="1" x14ac:dyDescent="0.4">
      <c r="B37" s="55">
        <v>195</v>
      </c>
      <c r="C37" s="58">
        <v>-3095</v>
      </c>
      <c r="D37" s="58">
        <v>3395.0000000000005</v>
      </c>
      <c r="E37" s="58">
        <v>-229</v>
      </c>
      <c r="F37" s="58">
        <v>118</v>
      </c>
      <c r="G37" s="43">
        <v>189.00000000000045</v>
      </c>
      <c r="I37" s="44" t="s">
        <v>24</v>
      </c>
      <c r="J37" s="45">
        <v>-311</v>
      </c>
      <c r="K37" s="190"/>
      <c r="L37" s="270"/>
    </row>
    <row r="38" spans="2:12" s="20" customFormat="1" ht="18" customHeight="1" x14ac:dyDescent="0.35">
      <c r="B38" s="55">
        <v>200</v>
      </c>
      <c r="C38" s="58">
        <v>-2595</v>
      </c>
      <c r="D38" s="58">
        <v>2895</v>
      </c>
      <c r="E38" s="58">
        <v>-229</v>
      </c>
      <c r="F38" s="58">
        <v>118</v>
      </c>
      <c r="G38" s="43">
        <v>189</v>
      </c>
    </row>
    <row r="39" spans="2:12" s="20" customFormat="1" ht="18" customHeight="1" x14ac:dyDescent="0.35">
      <c r="B39" s="55">
        <v>205</v>
      </c>
      <c r="C39" s="58">
        <v>-2095</v>
      </c>
      <c r="D39" s="58">
        <v>2395</v>
      </c>
      <c r="E39" s="58">
        <v>-229</v>
      </c>
      <c r="F39" s="58">
        <v>118</v>
      </c>
      <c r="G39" s="43">
        <v>189</v>
      </c>
    </row>
    <row r="40" spans="2:12" s="20" customFormat="1" ht="18" customHeight="1" x14ac:dyDescent="0.35">
      <c r="B40" s="55">
        <v>210</v>
      </c>
      <c r="C40" s="58">
        <v>-1595</v>
      </c>
      <c r="D40" s="58">
        <v>1895</v>
      </c>
      <c r="E40" s="58">
        <v>-229</v>
      </c>
      <c r="F40" s="58">
        <v>118</v>
      </c>
      <c r="G40" s="43">
        <v>189</v>
      </c>
    </row>
    <row r="41" spans="2:12" s="20" customFormat="1" ht="18" customHeight="1" x14ac:dyDescent="0.35">
      <c r="B41" s="55">
        <v>215</v>
      </c>
      <c r="C41" s="58">
        <v>-1095</v>
      </c>
      <c r="D41" s="58">
        <v>1395</v>
      </c>
      <c r="E41" s="58">
        <v>-229</v>
      </c>
      <c r="F41" s="58">
        <v>118</v>
      </c>
      <c r="G41" s="43">
        <v>189</v>
      </c>
    </row>
    <row r="42" spans="2:12" s="20" customFormat="1" ht="18" customHeight="1" x14ac:dyDescent="0.35">
      <c r="B42" s="55">
        <v>220</v>
      </c>
      <c r="C42" s="58">
        <v>-595</v>
      </c>
      <c r="D42" s="58">
        <v>894.99999999999989</v>
      </c>
      <c r="E42" s="58">
        <v>-229</v>
      </c>
      <c r="F42" s="58">
        <v>118</v>
      </c>
      <c r="G42" s="43">
        <v>188.99999999999989</v>
      </c>
    </row>
    <row r="43" spans="2:12" s="20" customFormat="1" ht="18" customHeight="1" x14ac:dyDescent="0.35">
      <c r="B43" s="55">
        <v>225</v>
      </c>
      <c r="C43" s="58">
        <v>-95.000000000000014</v>
      </c>
      <c r="D43" s="58">
        <v>395</v>
      </c>
      <c r="E43" s="58">
        <v>-229</v>
      </c>
      <c r="F43" s="58">
        <v>118</v>
      </c>
      <c r="G43" s="43">
        <v>189</v>
      </c>
    </row>
    <row r="44" spans="2:12" s="20" customFormat="1" ht="18" customHeight="1" x14ac:dyDescent="0.35">
      <c r="B44" s="55">
        <v>230</v>
      </c>
      <c r="C44" s="58">
        <v>405</v>
      </c>
      <c r="D44" s="58">
        <v>-104.99999999999999</v>
      </c>
      <c r="E44" s="58">
        <v>-229</v>
      </c>
      <c r="F44" s="58">
        <v>118</v>
      </c>
      <c r="G44" s="43">
        <v>189</v>
      </c>
    </row>
    <row r="45" spans="2:12" s="20" customFormat="1" ht="18" customHeight="1" x14ac:dyDescent="0.35">
      <c r="B45" s="55">
        <v>235</v>
      </c>
      <c r="C45" s="58">
        <v>405</v>
      </c>
      <c r="D45" s="58">
        <v>-605</v>
      </c>
      <c r="E45" s="58">
        <v>-229</v>
      </c>
      <c r="F45" s="58">
        <v>118</v>
      </c>
      <c r="G45" s="43">
        <v>-311</v>
      </c>
    </row>
    <row r="46" spans="2:12" s="20" customFormat="1" ht="18" customHeight="1" x14ac:dyDescent="0.35">
      <c r="B46" s="55">
        <v>240</v>
      </c>
      <c r="C46" s="58">
        <v>405</v>
      </c>
      <c r="D46" s="58">
        <v>-605</v>
      </c>
      <c r="E46" s="58">
        <v>-229</v>
      </c>
      <c r="F46" s="58">
        <v>118</v>
      </c>
      <c r="G46" s="43">
        <v>-311</v>
      </c>
    </row>
    <row r="47" spans="2:12" s="20" customFormat="1" ht="18" customHeight="1" x14ac:dyDescent="0.35">
      <c r="B47" s="55">
        <v>245</v>
      </c>
      <c r="C47" s="58">
        <v>405</v>
      </c>
      <c r="D47" s="58">
        <v>-605</v>
      </c>
      <c r="E47" s="58">
        <v>-229</v>
      </c>
      <c r="F47" s="58">
        <v>118</v>
      </c>
      <c r="G47" s="43">
        <v>-311</v>
      </c>
    </row>
    <row r="48" spans="2:12" s="20" customFormat="1" ht="18" customHeight="1" x14ac:dyDescent="0.35">
      <c r="B48" s="55">
        <v>250</v>
      </c>
      <c r="C48" s="58">
        <v>405</v>
      </c>
      <c r="D48" s="58">
        <v>-605</v>
      </c>
      <c r="E48" s="58">
        <v>271</v>
      </c>
      <c r="F48" s="58">
        <v>118</v>
      </c>
      <c r="G48" s="43">
        <v>189</v>
      </c>
    </row>
    <row r="49" spans="2:7" s="20" customFormat="1" ht="18" customHeight="1" x14ac:dyDescent="0.35">
      <c r="B49" s="55">
        <v>255</v>
      </c>
      <c r="C49" s="58">
        <v>405</v>
      </c>
      <c r="D49" s="58">
        <v>-605</v>
      </c>
      <c r="E49" s="58">
        <v>771</v>
      </c>
      <c r="F49" s="58">
        <v>-382</v>
      </c>
      <c r="G49" s="43">
        <v>189</v>
      </c>
    </row>
    <row r="50" spans="2:7" s="20" customFormat="1" ht="18" customHeight="1" x14ac:dyDescent="0.35">
      <c r="B50" s="55">
        <v>260</v>
      </c>
      <c r="C50" s="58">
        <v>405</v>
      </c>
      <c r="D50" s="58">
        <v>-605</v>
      </c>
      <c r="E50" s="58">
        <v>1271</v>
      </c>
      <c r="F50" s="58">
        <v>-882</v>
      </c>
      <c r="G50" s="43">
        <v>189</v>
      </c>
    </row>
    <row r="51" spans="2:7" s="20" customFormat="1" ht="18" customHeight="1" x14ac:dyDescent="0.35">
      <c r="B51" s="55">
        <v>265</v>
      </c>
      <c r="C51" s="58">
        <v>405</v>
      </c>
      <c r="D51" s="58">
        <v>-605</v>
      </c>
      <c r="E51" s="58">
        <v>1771</v>
      </c>
      <c r="F51" s="58">
        <v>-1382</v>
      </c>
      <c r="G51" s="43">
        <v>189</v>
      </c>
    </row>
    <row r="52" spans="2:7" s="20" customFormat="1" ht="18" customHeight="1" x14ac:dyDescent="0.35">
      <c r="B52" s="55">
        <v>270</v>
      </c>
      <c r="C52" s="58">
        <v>405</v>
      </c>
      <c r="D52" s="58">
        <v>-605</v>
      </c>
      <c r="E52" s="58">
        <v>2271</v>
      </c>
      <c r="F52" s="58">
        <v>-1882</v>
      </c>
      <c r="G52" s="43">
        <v>189</v>
      </c>
    </row>
    <row r="53" spans="2:7" s="20" customFormat="1" ht="18" customHeight="1" x14ac:dyDescent="0.35">
      <c r="B53" s="55">
        <v>275</v>
      </c>
      <c r="C53" s="58">
        <v>405</v>
      </c>
      <c r="D53" s="58">
        <v>-605</v>
      </c>
      <c r="E53" s="58">
        <v>2771</v>
      </c>
      <c r="F53" s="58">
        <v>-2382</v>
      </c>
      <c r="G53" s="43">
        <v>189</v>
      </c>
    </row>
    <row r="54" spans="2:7" s="20" customFormat="1" ht="18" customHeight="1" x14ac:dyDescent="0.35">
      <c r="B54" s="55">
        <v>280</v>
      </c>
      <c r="C54" s="58">
        <v>405</v>
      </c>
      <c r="D54" s="58">
        <v>-605</v>
      </c>
      <c r="E54" s="58">
        <v>3271</v>
      </c>
      <c r="F54" s="58">
        <v>-2882</v>
      </c>
      <c r="G54" s="43">
        <v>189</v>
      </c>
    </row>
    <row r="55" spans="2:7" s="20" customFormat="1" ht="18" customHeight="1" x14ac:dyDescent="0.35">
      <c r="B55" s="55">
        <v>285</v>
      </c>
      <c r="C55" s="58">
        <v>405</v>
      </c>
      <c r="D55" s="58">
        <v>-605</v>
      </c>
      <c r="E55" s="58">
        <v>3771</v>
      </c>
      <c r="F55" s="58">
        <v>-3382</v>
      </c>
      <c r="G55" s="43">
        <v>189</v>
      </c>
    </row>
    <row r="56" spans="2:7" s="20" customFormat="1" ht="18" customHeight="1" thickBot="1" x14ac:dyDescent="0.4">
      <c r="B56" s="56">
        <v>290</v>
      </c>
      <c r="C56" s="59">
        <v>405</v>
      </c>
      <c r="D56" s="59">
        <v>-605</v>
      </c>
      <c r="E56" s="59">
        <v>4271</v>
      </c>
      <c r="F56" s="59">
        <v>-3882</v>
      </c>
      <c r="G56" s="46">
        <v>189</v>
      </c>
    </row>
    <row r="57" spans="2:7" s="20" customFormat="1" ht="18" customHeight="1" x14ac:dyDescent="0.35">
      <c r="B57" s="47"/>
      <c r="C57" s="47"/>
      <c r="D57" s="47"/>
      <c r="E57" s="47"/>
    </row>
    <row r="58" spans="2:7" ht="18" hidden="1" customHeight="1" x14ac:dyDescent="0.35">
      <c r="B58" s="3"/>
      <c r="C58" s="3"/>
      <c r="D58" s="3"/>
      <c r="E58" s="3"/>
    </row>
    <row r="59" spans="2:7" ht="18" hidden="1" customHeight="1" x14ac:dyDescent="0.35">
      <c r="B59" s="3"/>
      <c r="C59" s="3"/>
      <c r="D59" s="3"/>
      <c r="E59" s="3"/>
    </row>
    <row r="60" spans="2:7" ht="18" hidden="1" customHeight="1" x14ac:dyDescent="0.35">
      <c r="B60" s="3"/>
      <c r="C60" s="3"/>
      <c r="D60" s="3"/>
      <c r="E60" s="3"/>
    </row>
    <row r="61" spans="2:7" ht="18" hidden="1" customHeight="1" x14ac:dyDescent="0.35">
      <c r="B61" s="3"/>
      <c r="C61" s="3"/>
      <c r="D61" s="3"/>
      <c r="E61" s="3"/>
    </row>
    <row r="62" spans="2:7" ht="18" hidden="1" customHeight="1" x14ac:dyDescent="0.35">
      <c r="B62" s="3"/>
      <c r="C62" s="3"/>
      <c r="D62" s="3"/>
      <c r="E62" s="3"/>
    </row>
    <row r="63" spans="2:7" ht="18" hidden="1" customHeight="1" x14ac:dyDescent="0.35"/>
    <row r="64" spans="2:7" ht="18" hidden="1" customHeight="1" x14ac:dyDescent="0.35"/>
    <row r="65" ht="18" hidden="1" customHeight="1" x14ac:dyDescent="0.35"/>
    <row r="66" ht="18" hidden="1" customHeight="1" x14ac:dyDescent="0.35"/>
    <row r="67" ht="18" hidden="1" customHeight="1" x14ac:dyDescent="0.35"/>
    <row r="68" ht="18" hidden="1" customHeight="1" x14ac:dyDescent="0.35"/>
    <row r="69" ht="18" hidden="1" customHeight="1" x14ac:dyDescent="0.35"/>
    <row r="70" ht="18" hidden="1" customHeight="1" x14ac:dyDescent="0.35"/>
    <row r="71" ht="18" hidden="1" customHeight="1" x14ac:dyDescent="0.35"/>
    <row r="72" ht="18" hidden="1" customHeight="1" x14ac:dyDescent="0.35"/>
    <row r="73" ht="18" hidden="1" customHeight="1" x14ac:dyDescent="0.35"/>
    <row r="74" ht="18" hidden="1" customHeight="1" x14ac:dyDescent="0.35"/>
    <row r="75" ht="18" hidden="1" customHeight="1" x14ac:dyDescent="0.35"/>
    <row r="76" ht="18" hidden="1" customHeight="1" x14ac:dyDescent="0.35"/>
    <row r="77" ht="18" hidden="1" customHeight="1" x14ac:dyDescent="0.35"/>
    <row r="78" ht="18" hidden="1" customHeight="1" x14ac:dyDescent="0.35"/>
    <row r="79" ht="18" hidden="1" customHeight="1" x14ac:dyDescent="0.35"/>
    <row r="80" ht="18" hidden="1" customHeight="1" x14ac:dyDescent="0.35"/>
    <row r="81" ht="18" hidden="1" customHeight="1" x14ac:dyDescent="0.35"/>
    <row r="82" ht="18" hidden="1" customHeight="1" x14ac:dyDescent="0.35"/>
    <row r="83" ht="18" hidden="1" customHeight="1" x14ac:dyDescent="0.35"/>
    <row r="84" ht="18" hidden="1" customHeight="1" x14ac:dyDescent="0.35"/>
    <row r="85" ht="18" hidden="1" customHeight="1" x14ac:dyDescent="0.35"/>
    <row r="86" ht="18" hidden="1" customHeight="1" x14ac:dyDescent="0.35"/>
    <row r="87" ht="18" hidden="1" customHeight="1" x14ac:dyDescent="0.35"/>
    <row r="88" ht="18" hidden="1" customHeight="1" x14ac:dyDescent="0.35"/>
    <row r="89" ht="18" hidden="1" customHeight="1" x14ac:dyDescent="0.35"/>
    <row r="90" ht="18" hidden="1" customHeight="1" x14ac:dyDescent="0.35"/>
    <row r="91" ht="18" hidden="1" customHeight="1" x14ac:dyDescent="0.35"/>
    <row r="92" ht="18" hidden="1" customHeight="1" x14ac:dyDescent="0.35"/>
    <row r="93" ht="18" hidden="1" customHeight="1" x14ac:dyDescent="0.35"/>
    <row r="94" ht="18" hidden="1" customHeight="1" x14ac:dyDescent="0.35"/>
    <row r="95" ht="18" hidden="1" customHeight="1" x14ac:dyDescent="0.35"/>
    <row r="96" ht="18" hidden="1" customHeight="1" x14ac:dyDescent="0.35"/>
    <row r="97" ht="18" hidden="1" customHeight="1" x14ac:dyDescent="0.35"/>
    <row r="98" ht="18" customHeight="1" x14ac:dyDescent="0.35"/>
  </sheetData>
  <mergeCells count="59">
    <mergeCell ref="K36:L36"/>
    <mergeCell ref="K37:L37"/>
    <mergeCell ref="D24:E25"/>
    <mergeCell ref="H24:H25"/>
    <mergeCell ref="I24:I25"/>
    <mergeCell ref="C30:D30"/>
    <mergeCell ref="E30:F30"/>
    <mergeCell ref="G30:H30"/>
    <mergeCell ref="I30:J30"/>
    <mergeCell ref="C27:D27"/>
    <mergeCell ref="E27:F27"/>
    <mergeCell ref="G27:H27"/>
    <mergeCell ref="I27:J27"/>
    <mergeCell ref="B33:B34"/>
    <mergeCell ref="I35:J35"/>
    <mergeCell ref="C28:D28"/>
    <mergeCell ref="E28:F28"/>
    <mergeCell ref="I28:J28"/>
    <mergeCell ref="C29:D29"/>
    <mergeCell ref="E29:F29"/>
    <mergeCell ref="G29:H29"/>
    <mergeCell ref="I29:J29"/>
    <mergeCell ref="C33:F33"/>
    <mergeCell ref="C34:F34"/>
    <mergeCell ref="D20:E20"/>
    <mergeCell ref="J20:K23"/>
    <mergeCell ref="D21:E21"/>
    <mergeCell ref="D22:E22"/>
    <mergeCell ref="D23:E23"/>
    <mergeCell ref="D15:E15"/>
    <mergeCell ref="J15:K15"/>
    <mergeCell ref="D16:E16"/>
    <mergeCell ref="J16:K16"/>
    <mergeCell ref="D19:E19"/>
    <mergeCell ref="J19:K19"/>
    <mergeCell ref="D12:E12"/>
    <mergeCell ref="J12:K12"/>
    <mergeCell ref="D13:E13"/>
    <mergeCell ref="J13:K13"/>
    <mergeCell ref="D14:E14"/>
    <mergeCell ref="J14:K14"/>
    <mergeCell ref="J9:K9"/>
    <mergeCell ref="B10:C10"/>
    <mergeCell ref="D10:E10"/>
    <mergeCell ref="J10:K10"/>
    <mergeCell ref="D11:E11"/>
    <mergeCell ref="J11:K11"/>
    <mergeCell ref="B11:C11"/>
    <mergeCell ref="J8:K8"/>
    <mergeCell ref="B3:C3"/>
    <mergeCell ref="B5:E6"/>
    <mergeCell ref="G5:L5"/>
    <mergeCell ref="B7:E7"/>
    <mergeCell ref="J7:K7"/>
    <mergeCell ref="B12:C12"/>
    <mergeCell ref="B13:C13"/>
    <mergeCell ref="B14:C14"/>
    <mergeCell ref="B15:C15"/>
    <mergeCell ref="B16:C16"/>
  </mergeCells>
  <conditionalFormatting sqref="J20:K23 J36:J37">
    <cfRule type="top10" dxfId="4" priority="5" rank="1"/>
  </conditionalFormatting>
  <conditionalFormatting sqref="J20:K23 J36:J37">
    <cfRule type="top10" dxfId="3" priority="4" bottom="1" rank="1"/>
  </conditionalFormatting>
  <conditionalFormatting sqref="G36:G56">
    <cfRule type="cellIs" dxfId="2" priority="1" operator="equal">
      <formula>$J$37</formula>
    </cfRule>
    <cfRule type="cellIs" dxfId="1" priority="2" operator="equal">
      <formula>$J$36</formula>
    </cfRule>
    <cfRule type="top10" dxfId="0" priority="3" rank="1"/>
  </conditionalFormatting>
  <printOptions horizontalCentered="1" verticalCentered="1"/>
  <pageMargins left="0.25" right="0.25" top="0.75" bottom="0.75" header="0.3" footer="0.3"/>
  <pageSetup scale="53"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36"/>
  <sheetViews>
    <sheetView zoomScaleNormal="100" workbookViewId="0"/>
  </sheetViews>
  <sheetFormatPr defaultColWidth="0" defaultRowHeight="18" customHeight="1" zeroHeight="1" x14ac:dyDescent="0.35"/>
  <cols>
    <col min="1" max="1" width="6.54296875" style="20" customWidth="1"/>
    <col min="2" max="2" width="1.81640625" style="20" customWidth="1"/>
    <col min="3" max="3" width="8.54296875" style="20" customWidth="1"/>
    <col min="4" max="11" width="10.81640625" style="20" customWidth="1"/>
    <col min="12" max="12" width="9.81640625" style="20" customWidth="1"/>
    <col min="13" max="13" width="1.81640625" style="20" customWidth="1"/>
    <col min="14" max="14" width="6.54296875" style="20" customWidth="1"/>
    <col min="15" max="15" width="0" style="20" hidden="1" customWidth="1"/>
    <col min="16" max="16384" width="8.54296875" style="20" hidden="1"/>
  </cols>
  <sheetData>
    <row r="1" spans="2:13" ht="18" customHeight="1" x14ac:dyDescent="0.35"/>
    <row r="2" spans="2:13" s="13" customFormat="1" ht="24.65" customHeight="1" x14ac:dyDescent="0.35">
      <c r="C2" s="279" t="s">
        <v>27</v>
      </c>
      <c r="D2" s="280"/>
      <c r="E2" s="280"/>
      <c r="F2" s="280"/>
      <c r="G2" s="280"/>
      <c r="H2" s="280"/>
      <c r="I2" s="280"/>
      <c r="J2" s="280"/>
      <c r="K2" s="280"/>
      <c r="L2" s="280"/>
    </row>
    <row r="3" spans="2:13" ht="18" customHeight="1" thickBot="1" x14ac:dyDescent="0.4"/>
    <row r="4" spans="2:13" ht="18" customHeight="1" x14ac:dyDescent="0.35">
      <c r="B4" s="63"/>
      <c r="C4" s="87" t="s">
        <v>25</v>
      </c>
      <c r="D4" s="24"/>
      <c r="E4" s="24"/>
      <c r="F4" s="24"/>
      <c r="G4" s="24"/>
      <c r="H4" s="24"/>
      <c r="I4" s="24"/>
      <c r="J4" s="24"/>
      <c r="K4" s="24"/>
      <c r="L4" s="24"/>
      <c r="M4" s="25"/>
    </row>
    <row r="5" spans="2:13" ht="18" customHeight="1" x14ac:dyDescent="0.35">
      <c r="B5" s="27"/>
      <c r="C5" s="277" t="s">
        <v>34</v>
      </c>
      <c r="D5" s="277"/>
      <c r="E5" s="277"/>
      <c r="F5" s="277"/>
      <c r="G5" s="277"/>
      <c r="H5" s="277"/>
      <c r="I5" s="277"/>
      <c r="J5" s="277"/>
      <c r="K5" s="277"/>
      <c r="L5" s="277"/>
      <c r="M5" s="84"/>
    </row>
    <row r="6" spans="2:13" ht="18" customHeight="1" x14ac:dyDescent="0.35">
      <c r="B6" s="83"/>
      <c r="C6" s="277"/>
      <c r="D6" s="277"/>
      <c r="E6" s="277"/>
      <c r="F6" s="277"/>
      <c r="G6" s="277"/>
      <c r="H6" s="277"/>
      <c r="I6" s="277"/>
      <c r="J6" s="277"/>
      <c r="K6" s="277"/>
      <c r="L6" s="277"/>
      <c r="M6" s="84"/>
    </row>
    <row r="7" spans="2:13" ht="18" customHeight="1" x14ac:dyDescent="0.35">
      <c r="B7" s="83"/>
      <c r="C7" s="277"/>
      <c r="D7" s="277"/>
      <c r="E7" s="277"/>
      <c r="F7" s="277"/>
      <c r="G7" s="277"/>
      <c r="H7" s="277"/>
      <c r="I7" s="277"/>
      <c r="J7" s="277"/>
      <c r="K7" s="277"/>
      <c r="L7" s="277"/>
      <c r="M7" s="84"/>
    </row>
    <row r="8" spans="2:13" ht="18" customHeight="1" thickBot="1" x14ac:dyDescent="0.4">
      <c r="B8" s="85"/>
      <c r="C8" s="278"/>
      <c r="D8" s="278"/>
      <c r="E8" s="278"/>
      <c r="F8" s="278"/>
      <c r="G8" s="278"/>
      <c r="H8" s="278"/>
      <c r="I8" s="278"/>
      <c r="J8" s="278"/>
      <c r="K8" s="278"/>
      <c r="L8" s="278"/>
      <c r="M8" s="86"/>
    </row>
    <row r="9" spans="2:13" ht="18" customHeight="1" thickBot="1" x14ac:dyDescent="0.4">
      <c r="B9" s="19"/>
      <c r="C9" s="19"/>
      <c r="D9" s="19"/>
      <c r="E9" s="19"/>
      <c r="F9" s="19"/>
      <c r="G9" s="19"/>
      <c r="H9" s="19"/>
      <c r="I9" s="19"/>
      <c r="J9" s="19"/>
      <c r="K9" s="19"/>
      <c r="L9" s="19"/>
      <c r="M9" s="19"/>
    </row>
    <row r="10" spans="2:13" ht="18" customHeight="1" x14ac:dyDescent="0.35">
      <c r="B10" s="63"/>
      <c r="C10" s="87" t="s">
        <v>26</v>
      </c>
      <c r="D10" s="24"/>
      <c r="E10" s="24"/>
      <c r="F10" s="24"/>
      <c r="G10" s="24"/>
      <c r="H10" s="24"/>
      <c r="I10" s="24"/>
      <c r="J10" s="24"/>
      <c r="K10" s="24"/>
      <c r="L10" s="24"/>
      <c r="M10" s="25"/>
    </row>
    <row r="11" spans="2:13" ht="18" customHeight="1" x14ac:dyDescent="0.35">
      <c r="B11" s="27"/>
      <c r="C11" s="277" t="s">
        <v>62</v>
      </c>
      <c r="D11" s="277"/>
      <c r="E11" s="277"/>
      <c r="F11" s="277"/>
      <c r="G11" s="277"/>
      <c r="H11" s="277"/>
      <c r="I11" s="277"/>
      <c r="J11" s="277"/>
      <c r="K11" s="277"/>
      <c r="L11" s="277"/>
      <c r="M11" s="84"/>
    </row>
    <row r="12" spans="2:13" ht="18" customHeight="1" x14ac:dyDescent="0.35">
      <c r="B12" s="83"/>
      <c r="C12" s="277"/>
      <c r="D12" s="277"/>
      <c r="E12" s="277"/>
      <c r="F12" s="277"/>
      <c r="G12" s="277"/>
      <c r="H12" s="277"/>
      <c r="I12" s="277"/>
      <c r="J12" s="277"/>
      <c r="K12" s="277"/>
      <c r="L12" s="277"/>
      <c r="M12" s="84"/>
    </row>
    <row r="13" spans="2:13" ht="18" customHeight="1" x14ac:dyDescent="0.35">
      <c r="B13" s="83"/>
      <c r="C13" s="277"/>
      <c r="D13" s="277"/>
      <c r="E13" s="277"/>
      <c r="F13" s="277"/>
      <c r="G13" s="277"/>
      <c r="H13" s="277"/>
      <c r="I13" s="277"/>
      <c r="J13" s="277"/>
      <c r="K13" s="277"/>
      <c r="L13" s="277"/>
      <c r="M13" s="84"/>
    </row>
    <row r="14" spans="2:13" ht="18" customHeight="1" x14ac:dyDescent="0.35">
      <c r="B14" s="83"/>
      <c r="C14" s="277"/>
      <c r="D14" s="277"/>
      <c r="E14" s="277"/>
      <c r="F14" s="277"/>
      <c r="G14" s="277"/>
      <c r="H14" s="277"/>
      <c r="I14" s="277"/>
      <c r="J14" s="277"/>
      <c r="K14" s="277"/>
      <c r="L14" s="277"/>
      <c r="M14" s="84"/>
    </row>
    <row r="15" spans="2:13" ht="18" customHeight="1" x14ac:dyDescent="0.35">
      <c r="B15" s="83"/>
      <c r="C15" s="277"/>
      <c r="D15" s="277"/>
      <c r="E15" s="277"/>
      <c r="F15" s="277"/>
      <c r="G15" s="277"/>
      <c r="H15" s="277"/>
      <c r="I15" s="277"/>
      <c r="J15" s="277"/>
      <c r="K15" s="277"/>
      <c r="L15" s="277"/>
      <c r="M15" s="84"/>
    </row>
    <row r="16" spans="2:13" ht="18" customHeight="1" x14ac:dyDescent="0.35">
      <c r="B16" s="83"/>
      <c r="C16" s="277"/>
      <c r="D16" s="277"/>
      <c r="E16" s="277"/>
      <c r="F16" s="277"/>
      <c r="G16" s="277"/>
      <c r="H16" s="277"/>
      <c r="I16" s="277"/>
      <c r="J16" s="277"/>
      <c r="K16" s="277"/>
      <c r="L16" s="277"/>
      <c r="M16" s="84"/>
    </row>
    <row r="17" spans="2:13" ht="18" customHeight="1" x14ac:dyDescent="0.35">
      <c r="B17" s="83"/>
      <c r="C17" s="277"/>
      <c r="D17" s="277"/>
      <c r="E17" s="277"/>
      <c r="F17" s="277"/>
      <c r="G17" s="277"/>
      <c r="H17" s="277"/>
      <c r="I17" s="277"/>
      <c r="J17" s="277"/>
      <c r="K17" s="277"/>
      <c r="L17" s="277"/>
      <c r="M17" s="84"/>
    </row>
    <row r="18" spans="2:13" ht="18" customHeight="1" x14ac:dyDescent="0.35">
      <c r="B18" s="83"/>
      <c r="C18" s="277"/>
      <c r="D18" s="277"/>
      <c r="E18" s="277"/>
      <c r="F18" s="277"/>
      <c r="G18" s="277"/>
      <c r="H18" s="277"/>
      <c r="I18" s="277"/>
      <c r="J18" s="277"/>
      <c r="K18" s="277"/>
      <c r="L18" s="277"/>
      <c r="M18" s="84"/>
    </row>
    <row r="19" spans="2:13" ht="18" customHeight="1" x14ac:dyDescent="0.35">
      <c r="B19" s="83"/>
      <c r="C19" s="277"/>
      <c r="D19" s="277"/>
      <c r="E19" s="277"/>
      <c r="F19" s="277"/>
      <c r="G19" s="277"/>
      <c r="H19" s="277"/>
      <c r="I19" s="277"/>
      <c r="J19" s="277"/>
      <c r="K19" s="277"/>
      <c r="L19" s="277"/>
      <c r="M19" s="84"/>
    </row>
    <row r="20" spans="2:13" ht="18" customHeight="1" thickBot="1" x14ac:dyDescent="0.4">
      <c r="B20" s="85"/>
      <c r="C20" s="278"/>
      <c r="D20" s="278"/>
      <c r="E20" s="278"/>
      <c r="F20" s="278"/>
      <c r="G20" s="278"/>
      <c r="H20" s="278"/>
      <c r="I20" s="278"/>
      <c r="J20" s="278"/>
      <c r="K20" s="278"/>
      <c r="L20" s="278"/>
      <c r="M20" s="86"/>
    </row>
    <row r="21" spans="2:13" ht="18" customHeight="1" thickBot="1" x14ac:dyDescent="0.4"/>
    <row r="22" spans="2:13" ht="18" customHeight="1" x14ac:dyDescent="0.35">
      <c r="B22" s="63"/>
      <c r="C22" s="87" t="s">
        <v>23</v>
      </c>
      <c r="D22" s="24"/>
      <c r="E22" s="24"/>
      <c r="F22" s="24"/>
      <c r="G22" s="24"/>
      <c r="H22" s="24"/>
      <c r="I22" s="24"/>
      <c r="J22" s="24"/>
      <c r="K22" s="24"/>
      <c r="L22" s="24"/>
      <c r="M22" s="25"/>
    </row>
    <row r="23" spans="2:13" ht="18" customHeight="1" x14ac:dyDescent="0.35">
      <c r="B23" s="27"/>
      <c r="C23" s="277" t="s">
        <v>48</v>
      </c>
      <c r="D23" s="277"/>
      <c r="E23" s="277"/>
      <c r="F23" s="277"/>
      <c r="G23" s="277"/>
      <c r="H23" s="277"/>
      <c r="I23" s="277"/>
      <c r="J23" s="277"/>
      <c r="K23" s="277"/>
      <c r="L23" s="277"/>
      <c r="M23" s="84"/>
    </row>
    <row r="24" spans="2:13" ht="18" customHeight="1" x14ac:dyDescent="0.35">
      <c r="B24" s="83"/>
      <c r="C24" s="277"/>
      <c r="D24" s="277"/>
      <c r="E24" s="277"/>
      <c r="F24" s="277"/>
      <c r="G24" s="277"/>
      <c r="H24" s="277"/>
      <c r="I24" s="277"/>
      <c r="J24" s="277"/>
      <c r="K24" s="277"/>
      <c r="L24" s="277"/>
      <c r="M24" s="84"/>
    </row>
    <row r="25" spans="2:13" ht="18" customHeight="1" x14ac:dyDescent="0.35">
      <c r="B25" s="83"/>
      <c r="C25" s="277"/>
      <c r="D25" s="277"/>
      <c r="E25" s="277"/>
      <c r="F25" s="277"/>
      <c r="G25" s="277"/>
      <c r="H25" s="277"/>
      <c r="I25" s="277"/>
      <c r="J25" s="277"/>
      <c r="K25" s="277"/>
      <c r="L25" s="277"/>
      <c r="M25" s="84"/>
    </row>
    <row r="26" spans="2:13" ht="18" customHeight="1" thickBot="1" x14ac:dyDescent="0.4">
      <c r="B26" s="85"/>
      <c r="C26" s="278"/>
      <c r="D26" s="278"/>
      <c r="E26" s="278"/>
      <c r="F26" s="278"/>
      <c r="G26" s="278"/>
      <c r="H26" s="278"/>
      <c r="I26" s="278"/>
      <c r="J26" s="278"/>
      <c r="K26" s="278"/>
      <c r="L26" s="278"/>
      <c r="M26" s="86"/>
    </row>
    <row r="27" spans="2:13" ht="18" customHeight="1" x14ac:dyDescent="0.35"/>
    <row r="29" spans="2:13" ht="18" hidden="1" customHeight="1" x14ac:dyDescent="0.35">
      <c r="B29" s="19"/>
      <c r="C29" s="19"/>
      <c r="D29" s="19"/>
      <c r="E29" s="19"/>
      <c r="F29" s="19"/>
      <c r="G29" s="19"/>
      <c r="H29" s="19"/>
      <c r="I29" s="19"/>
    </row>
    <row r="30" spans="2:13" ht="18" hidden="1" customHeight="1" x14ac:dyDescent="0.35">
      <c r="B30" s="19"/>
      <c r="C30" s="19"/>
      <c r="D30" s="19"/>
      <c r="E30" s="19"/>
      <c r="F30" s="19"/>
      <c r="G30" s="19"/>
      <c r="H30" s="19"/>
      <c r="I30" s="19"/>
    </row>
    <row r="31" spans="2:13" ht="18" hidden="1" customHeight="1" x14ac:dyDescent="0.35">
      <c r="B31" s="50"/>
      <c r="C31" s="19"/>
      <c r="D31" s="19"/>
      <c r="E31" s="19"/>
      <c r="F31" s="19"/>
      <c r="G31" s="19"/>
    </row>
    <row r="32" spans="2:13" ht="18" hidden="1" customHeight="1" x14ac:dyDescent="0.35">
      <c r="B32" s="50"/>
    </row>
    <row r="33" spans="2:2" ht="18" hidden="1" customHeight="1" x14ac:dyDescent="0.35">
      <c r="B33" s="50"/>
    </row>
    <row r="34" spans="2:2" ht="18" hidden="1" customHeight="1" x14ac:dyDescent="0.35">
      <c r="B34" s="50"/>
    </row>
    <row r="35" spans="2:2" ht="18" hidden="1" customHeight="1" x14ac:dyDescent="0.35">
      <c r="B35" s="50"/>
    </row>
    <row r="36" spans="2:2" ht="18" hidden="1" customHeight="1" x14ac:dyDescent="0.35">
      <c r="B36" s="50"/>
    </row>
  </sheetData>
  <mergeCells count="4">
    <mergeCell ref="C23:L26"/>
    <mergeCell ref="C11:L20"/>
    <mergeCell ref="C5:L8"/>
    <mergeCell ref="C2:L2"/>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9"/>
  <sheetViews>
    <sheetView workbookViewId="0"/>
  </sheetViews>
  <sheetFormatPr defaultColWidth="0" defaultRowHeight="14.5" zeroHeight="1" x14ac:dyDescent="0.35"/>
  <cols>
    <col min="1" max="1" width="6.54296875" style="1" customWidth="1"/>
    <col min="2" max="2" width="71.54296875" style="1" customWidth="1"/>
    <col min="3" max="6" width="8.54296875" style="1" customWidth="1"/>
    <col min="7" max="7" width="6.54296875" style="1" customWidth="1"/>
    <col min="8" max="8" width="8.54296875" style="1" customWidth="1"/>
    <col min="9" max="16384" width="8.54296875" style="1" hidden="1"/>
  </cols>
  <sheetData>
    <row r="1" spans="2:2" x14ac:dyDescent="0.35"/>
    <row r="2" spans="2:2" ht="15.5" x14ac:dyDescent="0.35">
      <c r="B2" s="4"/>
    </row>
    <row r="3" spans="2:2" ht="15.5" x14ac:dyDescent="0.35">
      <c r="B3" s="4"/>
    </row>
    <row r="4" spans="2:2" x14ac:dyDescent="0.35"/>
    <row r="5" spans="2:2" ht="15.5" x14ac:dyDescent="0.35">
      <c r="B5" s="5"/>
    </row>
    <row r="6" spans="2:2" x14ac:dyDescent="0.35">
      <c r="B6" s="6"/>
    </row>
    <row r="7" spans="2:2" ht="15.5" x14ac:dyDescent="0.35">
      <c r="B7" s="5"/>
    </row>
    <row r="8" spans="2:2" x14ac:dyDescent="0.35">
      <c r="B8" s="6"/>
    </row>
    <row r="9" spans="2:2" ht="15.5" x14ac:dyDescent="0.35">
      <c r="B9" s="5"/>
    </row>
    <row r="10" spans="2:2" x14ac:dyDescent="0.35">
      <c r="B10" s="6"/>
    </row>
    <row r="11" spans="2:2" ht="15.5" x14ac:dyDescent="0.35">
      <c r="B11" s="5"/>
    </row>
    <row r="12" spans="2:2" x14ac:dyDescent="0.35">
      <c r="B12" s="6"/>
    </row>
    <row r="13" spans="2:2" ht="15.5" x14ac:dyDescent="0.35">
      <c r="B13" s="5"/>
    </row>
    <row r="14" spans="2:2" x14ac:dyDescent="0.35">
      <c r="B14" s="6"/>
    </row>
    <row r="15" spans="2:2" ht="15.5" x14ac:dyDescent="0.35">
      <c r="B15" s="5"/>
    </row>
    <row r="16" spans="2:2" x14ac:dyDescent="0.35">
      <c r="B16" s="6"/>
    </row>
    <row r="17" spans="2:2" ht="15.5" x14ac:dyDescent="0.35">
      <c r="B17" s="5"/>
    </row>
    <row r="18" spans="2:2" x14ac:dyDescent="0.35">
      <c r="B18" s="6"/>
    </row>
    <row r="19" spans="2:2" ht="15.5" x14ac:dyDescent="0.35">
      <c r="B19" s="5"/>
    </row>
    <row r="20" spans="2:2" x14ac:dyDescent="0.35"/>
    <row r="21" spans="2:2" x14ac:dyDescent="0.35"/>
    <row r="22" spans="2:2" x14ac:dyDescent="0.35"/>
    <row r="23" spans="2:2" x14ac:dyDescent="0.35"/>
    <row r="24" spans="2:2" x14ac:dyDescent="0.35"/>
    <row r="25" spans="2:2" x14ac:dyDescent="0.35"/>
    <row r="26" spans="2:2" x14ac:dyDescent="0.35"/>
    <row r="27" spans="2:2" x14ac:dyDescent="0.35"/>
    <row r="28" spans="2:2" x14ac:dyDescent="0.35"/>
    <row r="29" spans="2:2" x14ac:dyDescent="0.35"/>
    <row r="30" spans="2:2" x14ac:dyDescent="0.35"/>
    <row r="31" spans="2:2" x14ac:dyDescent="0.35"/>
    <row r="32" spans="2:2" x14ac:dyDescent="0.35"/>
    <row r="33" x14ac:dyDescent="0.35"/>
    <row r="34" x14ac:dyDescent="0.35"/>
    <row r="35" x14ac:dyDescent="0.35"/>
    <row r="36" x14ac:dyDescent="0.35"/>
    <row r="37" x14ac:dyDescent="0.35"/>
    <row r="38" x14ac:dyDescent="0.35"/>
    <row r="39" x14ac:dyDescent="0.35"/>
  </sheetData>
  <pageMargins left="0.7" right="0.7" top="0.75" bottom="0.75" header="0.3" footer="0.3"/>
  <pageSetup paperSize="9" orientation="landscape" r:id="rId1"/>
  <rowBreaks count="1" manualBreakCount="1">
    <brk id="31"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Start</vt:lpstr>
      <vt:lpstr>Active Template</vt:lpstr>
      <vt:lpstr>Flat File</vt:lpstr>
      <vt:lpstr>FAQs</vt:lpstr>
      <vt:lpstr>T&amp;C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2022-10-17T16:33:28Z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a800ab21-afd4-4668-83ba-af47266d910f</vt:lpwstr>
  </property>
</Properties>
</file>